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975"/>
  </bookViews>
  <sheets>
    <sheet name="封-1 招标工程量清单" sheetId="7" r:id="rId1"/>
    <sheet name="扉-1 招标工程量清单" sheetId="8" r:id="rId2"/>
    <sheet name="工程量清单计价表" sheetId="3" r:id="rId3"/>
  </sheets>
  <externalReferences>
    <externalReference r:id="rId4"/>
  </externalReferences>
  <definedNames>
    <definedName name="_xlnm.Print_Titles" localSheetId="2">工程量清单计价表!$1:$3</definedName>
    <definedName name="form83496f1609d540d59bd5788498c682bf">[1]af447f84a7ad49639bd4ae7bc254fb9!A$1:A$27</definedName>
    <definedName name="_xlnm.Print_Area" localSheetId="2">工程量清单计价表!$A$1:$G$98</definedName>
    <definedName name="______________________ngk1109" hidden="1">{#N/A,#N/A,FALSE,"估價單  (3)"}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<sst xmlns="http://schemas.openxmlformats.org/spreadsheetml/2006/main" count="439" uniqueCount="129">
  <si>
    <t>红河红基地脆蜜金桔灌溉系统改造</t>
  </si>
  <si>
    <t>红河红基地脆蜜金桔灌溉系统改造工程</t>
  </si>
  <si>
    <t>工程</t>
  </si>
  <si>
    <t>招 标 工 程 量 清 单</t>
  </si>
  <si>
    <t xml:space="preserve">广西农垦红河农场有限公司 </t>
  </si>
  <si>
    <t>广西农垦黔江农场有限公司</t>
  </si>
  <si>
    <t>招  标  人:</t>
  </si>
  <si>
    <t>(单位盖章)</t>
  </si>
  <si>
    <t>广西港龙工程造价咨询有限公司</t>
  </si>
  <si>
    <t/>
  </si>
  <si>
    <t>造价咨询人:</t>
  </si>
  <si>
    <t>2025年   月   日</t>
  </si>
  <si>
    <t>2025年06月04日</t>
  </si>
  <si>
    <t>软件名称及版本号:博奥云计价软件</t>
  </si>
  <si>
    <t>工程计价软件测评合格编号:2019J02</t>
  </si>
  <si>
    <t>封-1</t>
  </si>
  <si>
    <t>(单位资质专用章)</t>
  </si>
  <si>
    <t>法定代表人 
或其授权人:</t>
  </si>
  <si>
    <t>(签字或盖章)</t>
  </si>
  <si>
    <t>编  制  人:</t>
  </si>
  <si>
    <t>复  核  人:</t>
  </si>
  <si>
    <t>(造价人员签字)</t>
  </si>
  <si>
    <t>(造价工程师签字盖专用章)</t>
  </si>
  <si>
    <t>编 制 时 间:</t>
  </si>
  <si>
    <t>复 核 时 间:</t>
  </si>
  <si>
    <t>扉-1</t>
  </si>
  <si>
    <t>红河红基地脆蜜金桔灌溉系统改造工程预算审核表</t>
  </si>
  <si>
    <t>单位：元</t>
  </si>
  <si>
    <t>序号</t>
  </si>
  <si>
    <t>项目名称或产品描述</t>
  </si>
  <si>
    <t>单位</t>
  </si>
  <si>
    <t>数量</t>
  </si>
  <si>
    <t>综合单价（元）</t>
  </si>
  <si>
    <t>合价（元）</t>
  </si>
  <si>
    <t>备注</t>
  </si>
  <si>
    <t>一</t>
  </si>
  <si>
    <t>滴灌管改造</t>
  </si>
  <si>
    <t>260.3亩</t>
  </si>
  <si>
    <t>（一）</t>
  </si>
  <si>
    <t>五队片脆蜜滴灌改造</t>
  </si>
  <si>
    <t xml:space="preserve">    40亩</t>
  </si>
  <si>
    <t>NDJ压力补偿滴灌带16*0.38*300mm*1L/h</t>
  </si>
  <si>
    <t>米</t>
  </si>
  <si>
    <t>相当于NaanDanJain品牌</t>
  </si>
  <si>
    <t>大口径索母正三通Φ16</t>
  </si>
  <si>
    <t>个</t>
  </si>
  <si>
    <t>堵头Φ16</t>
  </si>
  <si>
    <t>锁母90°弯接Φ16</t>
  </si>
  <si>
    <t>锁母直接Φ20变16</t>
  </si>
  <si>
    <t>滴灌带叉子</t>
  </si>
  <si>
    <t>（二）</t>
  </si>
  <si>
    <t>花海片脆蜜滴灌改造</t>
  </si>
  <si>
    <t xml:space="preserve">     35亩</t>
  </si>
  <si>
    <t>（三）</t>
  </si>
  <si>
    <t>夏至路片脆蜜滴灌改造</t>
  </si>
  <si>
    <t xml:space="preserve">     65亩</t>
  </si>
  <si>
    <t>（四）</t>
  </si>
  <si>
    <t>采摘园红龙片脆蜜滴灌改造</t>
  </si>
  <si>
    <t xml:space="preserve">   47.3亩</t>
  </si>
  <si>
    <t>（五）</t>
  </si>
  <si>
    <t>采摘园葡萄架片脆蜜滴灌改造</t>
  </si>
  <si>
    <t xml:space="preserve">    32.7亩</t>
  </si>
  <si>
    <t>（六）</t>
  </si>
  <si>
    <t>运动广场片脆蜜滴灌改造</t>
  </si>
  <si>
    <t xml:space="preserve">    11亩</t>
  </si>
  <si>
    <t>（七）</t>
  </si>
  <si>
    <t>高接金桔滴灌改造</t>
  </si>
  <si>
    <t>4.3亩</t>
  </si>
  <si>
    <t>（八）</t>
  </si>
  <si>
    <t>渠道左右三片脆蜜滴灌改造</t>
  </si>
  <si>
    <t>25亩三处一起</t>
  </si>
  <si>
    <t>二</t>
  </si>
  <si>
    <t>管网改造</t>
  </si>
  <si>
    <t>HDPE管Φ110×6M(1.0Mpa)</t>
  </si>
  <si>
    <t>相当于国塑品牌热熔连接</t>
  </si>
  <si>
    <t>HDPE管Φ90×6M(1.0Mpa)</t>
  </si>
  <si>
    <t>pe160*110变径直通</t>
  </si>
  <si>
    <t>pe110*90变径直接</t>
  </si>
  <si>
    <t>pe110*63变径直接</t>
  </si>
  <si>
    <t>pe110三通</t>
  </si>
  <si>
    <t>pe110弯头</t>
  </si>
  <si>
    <t xml:space="preserve"> pe90弯头 </t>
  </si>
  <si>
    <t>150法兰片(含橡胶垫)、螺杆、螺帽等</t>
  </si>
  <si>
    <t>套</t>
  </si>
  <si>
    <t>DN100法兰加橡胶胶垫、螺杆、螺母等</t>
  </si>
  <si>
    <t>DN80法兰加橡胶胶垫、螺杆、螺母等</t>
  </si>
  <si>
    <t>钢制手柄蝶阀 DN80</t>
  </si>
  <si>
    <t>涡轮蝶阀dn100</t>
  </si>
  <si>
    <t>涡轮蝶阀DN150</t>
  </si>
  <si>
    <t>安装预制砼排水管DN600mm</t>
  </si>
  <si>
    <t>m</t>
  </si>
  <si>
    <t>包土方开挖、安装、回填等全部工作</t>
  </si>
  <si>
    <t>管沟开挖回填</t>
  </si>
  <si>
    <t>三</t>
  </si>
  <si>
    <t>彩钢瓦泵房（6*5*4m）</t>
  </si>
  <si>
    <t>混凝土地面</t>
  </si>
  <si>
    <t>m2</t>
  </si>
  <si>
    <t>场地平整，10公分厚碎石，15公分厚C25混凝土</t>
  </si>
  <si>
    <t>彩钢瓦屋面</t>
  </si>
  <si>
    <t>含110镀锌立柱和屋架</t>
  </si>
  <si>
    <t>彩钢墙板</t>
  </si>
  <si>
    <t>0.326+50mm+0.326mm
夹芯彩钢板墙面</t>
  </si>
  <si>
    <t>铝合金推拉窗（1.0mm)</t>
  </si>
  <si>
    <t>（1.2*1.4m）*2个</t>
  </si>
  <si>
    <t>不锈钢防盗网</t>
  </si>
  <si>
    <t>卷帘门（2*3m）</t>
  </si>
  <si>
    <t>㎡</t>
  </si>
  <si>
    <t>拆除、拉运、安装一套泵房设备</t>
  </si>
  <si>
    <t>项</t>
  </si>
  <si>
    <t>包含15kw水泵、注肥泵、反冲洗过滤器、肥桶2个、操作台、启动柜等</t>
  </si>
  <si>
    <t>50mm2铝芯线（三相四线）</t>
  </si>
  <si>
    <t>8米加强水泥杆（配抱箍横担瓷瓶金具）</t>
  </si>
  <si>
    <t>根</t>
  </si>
  <si>
    <t>含杆坑开挖及回填</t>
  </si>
  <si>
    <t>四</t>
  </si>
  <si>
    <t xml:space="preserve">   镀锌板蓄水池</t>
  </si>
  <si>
    <t>制作安装镀锌板蓄水池（直径9.2米,高2.8m两节)</t>
  </si>
  <si>
    <t>镀锌板1.5mm厚，帆布500g/㎡，4道10mm钢丝绳锁紧等。</t>
  </si>
  <si>
    <t>浮球开关自动启停设备</t>
  </si>
  <si>
    <t>智能灌溉中心蓄水池一套：三挡控制箱+5m浮球开关+50米1.0m㎡铜芯电缆线</t>
  </si>
  <si>
    <t>蓄水池基础土方开挖平整</t>
  </si>
  <si>
    <t>m³</t>
  </si>
  <si>
    <t>0.8m深</t>
  </si>
  <si>
    <t>挖掘机装、自卸车运土，运距约2公里</t>
  </si>
  <si>
    <t>零工拆除管架等</t>
  </si>
  <si>
    <t>工日</t>
  </si>
  <si>
    <t>五</t>
  </si>
  <si>
    <t>以上一+..四项工程总造价合计</t>
  </si>
  <si>
    <t>备注：以上材料价格均包含安装费，按实际验收工程量进行结算 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</si>
</sst>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_ ;_ * \-#,##0_ ;_ * &quot;-&quot;??_ ;_ @_ "/>
    <numFmt numFmtId="177" formatCode="0.00_ "/>
    <numFmt numFmtId="178" formatCode="0_ "/>
    <numFmt numFmtId="179" formatCode="#,##0.00_);[Red]\(#,##0.00\)"/>
    <numFmt numFmtId="180" formatCode="yyyy&quot;年&quot;m&quot;月&quot;d&quot;日&quot;;@"/>
  </numFmts>
  <fonts count="53">
    <font>
      <sz val="12"/>
      <color theme="1"/>
      <name val="宋体"/>
      <charset val="134"/>
      <scheme val="minor"/>
    </font>
    <font>
      <sz val="12"/>
      <name val="宋体"/>
      <charset val="134"/>
    </font>
    <font>
      <sz val="11"/>
      <color indexed="8"/>
      <name val="宋体"/>
      <charset val="134"/>
    </font>
    <font>
      <b/>
      <sz val="16"/>
      <color indexed="8"/>
      <name val="Arial Unicode MS"/>
      <charset val="134"/>
    </font>
    <font>
      <sz val="16"/>
      <color indexed="8"/>
      <name val="Arial Unicode MS"/>
      <charset val="134"/>
    </font>
    <font>
      <sz val="11"/>
      <color indexed="8"/>
      <name val="Arial Unicode MS"/>
      <charset val="134"/>
    </font>
    <font>
      <b/>
      <sz val="11"/>
      <color indexed="8"/>
      <name val="新宋体"/>
      <charset val="134"/>
    </font>
    <font>
      <sz val="11"/>
      <color indexed="8"/>
      <name val="新宋体"/>
      <charset val="134"/>
    </font>
    <font>
      <sz val="11"/>
      <name val="新宋体"/>
      <charset val="134"/>
    </font>
    <font>
      <sz val="11"/>
      <color indexed="0"/>
      <name val="新宋体"/>
      <charset val="134"/>
    </font>
    <font>
      <sz val="11"/>
      <color theme="0"/>
      <name val="新宋体"/>
      <charset val="134"/>
    </font>
    <font>
      <sz val="10"/>
      <name val="新宋体"/>
      <charset val="134"/>
    </font>
    <font>
      <sz val="11"/>
      <color indexed="8"/>
      <name val="宋体"/>
      <charset val="134"/>
      <scheme val="minor"/>
    </font>
    <font>
      <sz val="10"/>
      <color indexed="8"/>
      <name val="新宋体"/>
      <charset val="134"/>
    </font>
    <font>
      <sz val="10"/>
      <color indexed="0"/>
      <name val="新宋体"/>
      <charset val="134"/>
    </font>
    <font>
      <sz val="10"/>
      <color theme="1"/>
      <name val="新宋体"/>
      <charset val="134"/>
    </font>
    <font>
      <sz val="10"/>
      <color theme="1"/>
      <name val="Calibri"/>
      <charset val="134"/>
    </font>
    <font>
      <sz val="10"/>
      <color indexed="8"/>
      <name val="宋体"/>
      <charset val="134"/>
    </font>
    <font>
      <sz val="12"/>
      <color indexed="8"/>
      <name val="Arial"/>
      <charset val="0"/>
    </font>
    <font>
      <sz val="16"/>
      <color indexed="8"/>
      <name val="宋体"/>
      <charset val="134"/>
    </font>
    <font>
      <b/>
      <sz val="20"/>
      <color indexed="8"/>
      <name val="宋体"/>
      <charset val="134"/>
    </font>
    <font>
      <sz val="14"/>
      <color indexed="8"/>
      <name val="宋体"/>
      <charset val="134"/>
    </font>
    <font>
      <b/>
      <sz val="14"/>
      <color indexed="8"/>
      <name val="宋体"/>
      <charset val="134"/>
    </font>
    <font>
      <sz val="10"/>
      <color indexed="8"/>
      <name val="Arial"/>
      <charset val="134"/>
    </font>
    <font>
      <b/>
      <sz val="16"/>
      <color indexed="8"/>
      <name val="宋体"/>
      <charset val="134"/>
    </font>
    <font>
      <sz val="12"/>
      <color rgb="FF000000"/>
      <name val="Arial"/>
      <charset val="0"/>
    </font>
    <font>
      <b/>
      <sz val="16"/>
      <color rgb="FF000000"/>
      <name val="宋体"/>
      <charset val="134"/>
    </font>
    <font>
      <b/>
      <sz val="20"/>
      <color rgb="FF000000"/>
      <name val="宋体"/>
      <charset val="134"/>
    </font>
    <font>
      <sz val="14"/>
      <color rgb="FF000000"/>
      <name val="宋体"/>
      <charset val="134"/>
    </font>
    <font>
      <b/>
      <sz val="14"/>
      <color rgb="FF000000"/>
      <name val="宋体"/>
      <charset val="134"/>
    </font>
    <font>
      <sz val="10"/>
      <color rgb="FF000000"/>
      <name val="Arial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Tahoma"/>
      <charset val="134"/>
    </font>
    <font>
      <sz val="14"/>
      <name val="Cordia New"/>
      <charset val="0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0" borderId="9" applyNumberFormat="0" applyFill="0" applyAlignment="0" applyProtection="0">
      <alignment vertical="center"/>
    </xf>
    <xf numFmtId="0" fontId="39" fillId="0" borderId="10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7" borderId="11" applyNumberFormat="0" applyAlignment="0" applyProtection="0">
      <alignment vertical="center"/>
    </xf>
    <xf numFmtId="0" fontId="41" fillId="8" borderId="12" applyNumberFormat="0" applyAlignment="0" applyProtection="0">
      <alignment vertical="center"/>
    </xf>
    <xf numFmtId="0" fontId="42" fillId="8" borderId="11" applyNumberFormat="0" applyAlignment="0" applyProtection="0">
      <alignment vertical="center"/>
    </xf>
    <xf numFmtId="0" fontId="43" fillId="9" borderId="13" applyNumberFormat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7" fillId="11" borderId="0" applyNumberFormat="0" applyBorder="0" applyAlignment="0" applyProtection="0">
      <alignment vertical="center"/>
    </xf>
    <xf numFmtId="0" fontId="48" fillId="12" borderId="0" applyNumberFormat="0" applyBorder="0" applyAlignment="0" applyProtection="0">
      <alignment vertical="center"/>
    </xf>
    <xf numFmtId="0" fontId="49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50" fillId="15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49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49" fillId="2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50" fillId="23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49" fillId="25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50" fillId="27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49" fillId="29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49" fillId="3" borderId="0" applyNumberFormat="0" applyBorder="0" applyAlignment="0" applyProtection="0">
      <alignment vertical="center"/>
    </xf>
    <xf numFmtId="0" fontId="50" fillId="33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5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52" fillId="0" borderId="0">
      <alignment vertical="center"/>
    </xf>
    <xf numFmtId="0" fontId="2" fillId="0" borderId="0">
      <alignment vertical="center"/>
    </xf>
    <xf numFmtId="0" fontId="18" fillId="0" borderId="0">
      <alignment horizontal="left" vertical="top" wrapText="1"/>
    </xf>
    <xf numFmtId="0" fontId="18" fillId="0" borderId="0">
      <alignment horizontal="left" vertical="top" wrapText="1"/>
    </xf>
  </cellStyleXfs>
  <cellXfs count="96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/>
    </xf>
    <xf numFmtId="43" fontId="6" fillId="2" borderId="1" xfId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7" fontId="6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8" fillId="2" borderId="1" xfId="52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>
      <alignment horizontal="center" vertical="center" wrapText="1"/>
    </xf>
    <xf numFmtId="178" fontId="8" fillId="2" borderId="1" xfId="0" applyNumberFormat="1" applyFont="1" applyFill="1" applyBorder="1" applyAlignment="1">
      <alignment horizontal="center" vertical="center" wrapText="1"/>
    </xf>
    <xf numFmtId="179" fontId="8" fillId="2" borderId="1" xfId="0" applyNumberFormat="1" applyFont="1" applyFill="1" applyBorder="1" applyAlignment="1">
      <alignment horizontal="center" vertical="center" wrapText="1"/>
    </xf>
    <xf numFmtId="177" fontId="8" fillId="2" borderId="1" xfId="0" applyNumberFormat="1" applyFont="1" applyFill="1" applyBorder="1" applyAlignment="1">
      <alignment horizontal="center" vertical="center"/>
    </xf>
    <xf numFmtId="179" fontId="7" fillId="2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52" applyFont="1" applyFill="1" applyBorder="1" applyAlignment="1" applyProtection="1">
      <alignment horizontal="center" vertical="center"/>
      <protection locked="0"/>
    </xf>
    <xf numFmtId="179" fontId="10" fillId="2" borderId="1" xfId="0" applyNumberFormat="1" applyFont="1" applyFill="1" applyBorder="1" applyAlignment="1">
      <alignment horizontal="center" vertical="center" wrapText="1"/>
    </xf>
    <xf numFmtId="179" fontId="7" fillId="2" borderId="1" xfId="0" applyNumberFormat="1" applyFont="1" applyFill="1" applyBorder="1" applyAlignment="1">
      <alignment horizontal="center" vertical="center"/>
    </xf>
    <xf numFmtId="179" fontId="7" fillId="2" borderId="2" xfId="0" applyNumberFormat="1" applyFont="1" applyFill="1" applyBorder="1" applyAlignment="1">
      <alignment horizontal="center" vertical="center"/>
    </xf>
    <xf numFmtId="177" fontId="8" fillId="2" borderId="3" xfId="0" applyNumberFormat="1" applyFont="1" applyFill="1" applyBorder="1" applyAlignment="1">
      <alignment horizontal="center" vertical="center"/>
    </xf>
    <xf numFmtId="179" fontId="7" fillId="0" borderId="0" xfId="0" applyNumberFormat="1" applyFont="1" applyFill="1" applyBorder="1" applyAlignment="1">
      <alignment horizontal="center" vertical="center"/>
    </xf>
    <xf numFmtId="179" fontId="7" fillId="0" borderId="0" xfId="0" applyNumberFormat="1" applyFont="1" applyFill="1" applyAlignment="1">
      <alignment horizontal="center" vertical="center"/>
    </xf>
    <xf numFmtId="177" fontId="6" fillId="3" borderId="1" xfId="0" applyNumberFormat="1" applyFont="1" applyFill="1" applyBorder="1" applyAlignment="1">
      <alignment horizontal="center" vertical="center"/>
    </xf>
    <xf numFmtId="0" fontId="11" fillId="0" borderId="4" xfId="52" applyFont="1" applyFill="1" applyBorder="1" applyAlignment="1" applyProtection="1">
      <alignment horizontal="center" vertical="center" wrapText="1"/>
      <protection locked="0"/>
    </xf>
    <xf numFmtId="0" fontId="11" fillId="0" borderId="1" xfId="52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Fill="1" applyBorder="1" applyAlignment="1">
      <alignment horizontal="center" vertical="center" wrapText="1"/>
    </xf>
    <xf numFmtId="179" fontId="11" fillId="0" borderId="1" xfId="0" applyNumberFormat="1" applyFont="1" applyFill="1" applyBorder="1" applyAlignment="1">
      <alignment horizontal="center" vertical="center" wrapText="1"/>
    </xf>
    <xf numFmtId="177" fontId="11" fillId="0" borderId="1" xfId="0" applyNumberFormat="1" applyFont="1" applyFill="1" applyBorder="1" applyAlignment="1">
      <alignment horizontal="center" vertical="center"/>
    </xf>
    <xf numFmtId="179" fontId="7" fillId="0" borderId="1" xfId="0" applyNumberFormat="1" applyFont="1" applyFill="1" applyBorder="1" applyAlignment="1">
      <alignment horizontal="center" vertical="center" wrapText="1"/>
    </xf>
    <xf numFmtId="0" fontId="11" fillId="2" borderId="4" xfId="52" applyFont="1" applyFill="1" applyBorder="1" applyAlignment="1" applyProtection="1">
      <alignment horizontal="center" vertical="center" wrapText="1"/>
      <protection locked="0"/>
    </xf>
    <xf numFmtId="0" fontId="11" fillId="2" borderId="1" xfId="52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horizontal="center" vertical="center" wrapText="1"/>
    </xf>
    <xf numFmtId="179" fontId="11" fillId="2" borderId="1" xfId="0" applyNumberFormat="1" applyFont="1" applyFill="1" applyBorder="1" applyAlignment="1">
      <alignment horizontal="center" vertical="center" wrapText="1"/>
    </xf>
    <xf numFmtId="177" fontId="11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center" vertical="center"/>
    </xf>
    <xf numFmtId="179" fontId="11" fillId="4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179" fontId="13" fillId="2" borderId="5" xfId="0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179" fontId="14" fillId="2" borderId="1" xfId="0" applyNumberFormat="1" applyFont="1" applyFill="1" applyBorder="1" applyAlignment="1">
      <alignment horizontal="center" vertical="center" wrapText="1"/>
    </xf>
    <xf numFmtId="177" fontId="13" fillId="2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179" fontId="14" fillId="0" borderId="1" xfId="0" applyNumberFormat="1" applyFont="1" applyFill="1" applyBorder="1" applyAlignment="1">
      <alignment horizontal="center" vertical="center" wrapText="1"/>
    </xf>
    <xf numFmtId="177" fontId="13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1" xfId="52" applyFont="1" applyFill="1" applyBorder="1" applyAlignment="1" applyProtection="1">
      <alignment horizontal="center" vertical="center"/>
      <protection locked="0"/>
    </xf>
    <xf numFmtId="0" fontId="11" fillId="2" borderId="1" xfId="52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/>
    </xf>
    <xf numFmtId="177" fontId="15" fillId="2" borderId="1" xfId="0" applyNumberFormat="1" applyFont="1" applyFill="1" applyBorder="1" applyAlignment="1">
      <alignment horizontal="center" vertical="center"/>
    </xf>
    <xf numFmtId="177" fontId="13" fillId="2" borderId="1" xfId="1" applyNumberFormat="1" applyFont="1" applyFill="1" applyBorder="1" applyAlignment="1">
      <alignment horizontal="center" vertical="center"/>
    </xf>
    <xf numFmtId="176" fontId="13" fillId="2" borderId="1" xfId="1" applyNumberFormat="1" applyFont="1" applyFill="1" applyBorder="1" applyAlignment="1">
      <alignment horizontal="center" vertical="center" wrapText="1"/>
    </xf>
    <xf numFmtId="176" fontId="13" fillId="2" borderId="1" xfId="1" applyNumberFormat="1" applyFont="1" applyFill="1" applyBorder="1" applyAlignment="1">
      <alignment horizontal="center" vertical="center"/>
    </xf>
    <xf numFmtId="179" fontId="13" fillId="2" borderId="1" xfId="0" applyNumberFormat="1" applyFont="1" applyFill="1" applyBorder="1" applyAlignment="1">
      <alignment horizontal="center" vertical="center"/>
    </xf>
    <xf numFmtId="177" fontId="7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177" fontId="15" fillId="0" borderId="1" xfId="0" applyNumberFormat="1" applyFont="1" applyFill="1" applyBorder="1" applyAlignment="1">
      <alignment horizontal="center" vertical="center"/>
    </xf>
    <xf numFmtId="177" fontId="13" fillId="0" borderId="1" xfId="1" applyNumberFormat="1" applyFont="1" applyFill="1" applyBorder="1" applyAlignment="1">
      <alignment horizontal="center" vertical="center"/>
    </xf>
    <xf numFmtId="176" fontId="13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justify" vertical="center"/>
    </xf>
    <xf numFmtId="176" fontId="13" fillId="0" borderId="1" xfId="1" applyNumberFormat="1" applyFont="1" applyFill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177" fontId="6" fillId="5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180" fontId="2" fillId="2" borderId="0" xfId="0" applyNumberFormat="1" applyFont="1" applyFill="1" applyAlignment="1">
      <alignment horizontal="center" vertical="center"/>
    </xf>
    <xf numFmtId="0" fontId="18" fillId="0" borderId="0" xfId="55">
      <alignment horizontal="left" vertical="top" wrapText="1"/>
    </xf>
    <xf numFmtId="49" fontId="19" fillId="4" borderId="6" xfId="55" applyNumberFormat="1" applyFont="1" applyFill="1" applyBorder="1" applyAlignment="1" applyProtection="1">
      <alignment horizontal="center" wrapText="1" readingOrder="1"/>
    </xf>
    <xf numFmtId="49" fontId="20" fillId="4" borderId="0" xfId="55" applyNumberFormat="1" applyFont="1" applyFill="1" applyBorder="1" applyAlignment="1" applyProtection="1">
      <alignment horizontal="center" vertical="center" wrapText="1" readingOrder="1"/>
    </xf>
    <xf numFmtId="49" fontId="21" fillId="4" borderId="0" xfId="55" applyNumberFormat="1" applyFont="1" applyFill="1" applyBorder="1" applyAlignment="1" applyProtection="1">
      <alignment horizontal="center" wrapText="1" readingOrder="1"/>
    </xf>
    <xf numFmtId="49" fontId="22" fillId="4" borderId="0" xfId="55" applyNumberFormat="1" applyFont="1" applyFill="1" applyBorder="1" applyAlignment="1" applyProtection="1">
      <alignment horizontal="right" vertical="center" wrapText="1" readingOrder="1"/>
    </xf>
    <xf numFmtId="49" fontId="23" fillId="4" borderId="7" xfId="55" applyNumberFormat="1" applyFont="1" applyFill="1" applyBorder="1" applyAlignment="1" applyProtection="1">
      <alignment horizontal="center" vertical="top" wrapText="1" readingOrder="1"/>
    </xf>
    <xf numFmtId="49" fontId="21" fillId="4" borderId="6" xfId="55" applyNumberFormat="1" applyFont="1" applyFill="1" applyBorder="1" applyAlignment="1" applyProtection="1">
      <alignment horizontal="center" wrapText="1" readingOrder="1"/>
    </xf>
    <xf numFmtId="49" fontId="24" fillId="4" borderId="0" xfId="55" applyNumberFormat="1" applyFont="1" applyFill="1" applyBorder="1" applyAlignment="1" applyProtection="1">
      <alignment horizontal="left" vertical="center" wrapText="1" readingOrder="1"/>
    </xf>
    <xf numFmtId="49" fontId="21" fillId="4" borderId="0" xfId="55" applyNumberFormat="1" applyFont="1" applyFill="1" applyBorder="1" applyAlignment="1" applyProtection="1">
      <alignment horizontal="right" vertical="center" wrapText="1" readingOrder="1"/>
    </xf>
    <xf numFmtId="0" fontId="25" fillId="0" borderId="0" xfId="0" applyNumberFormat="1" applyFont="1" applyFill="1" applyBorder="1" applyAlignment="1" applyProtection="1">
      <alignment horizontal="left" vertical="top" wrapText="1"/>
    </xf>
    <xf numFmtId="49" fontId="26" fillId="4" borderId="6" xfId="0" applyNumberFormat="1" applyFont="1" applyFill="1" applyBorder="1" applyAlignment="1" applyProtection="1">
      <alignment horizontal="center" wrapText="1" readingOrder="1"/>
    </xf>
    <xf numFmtId="49" fontId="26" fillId="4" borderId="0" xfId="0" applyNumberFormat="1" applyFont="1" applyFill="1" applyBorder="1" applyAlignment="1" applyProtection="1">
      <alignment horizontal="left" vertical="center" wrapText="1" readingOrder="1"/>
    </xf>
    <xf numFmtId="49" fontId="27" fillId="4" borderId="0" xfId="0" applyNumberFormat="1" applyFont="1" applyFill="1" applyBorder="1" applyAlignment="1" applyProtection="1">
      <alignment horizontal="center" vertical="center" wrapText="1" readingOrder="1"/>
    </xf>
    <xf numFmtId="49" fontId="28" fillId="4" borderId="0" xfId="0" applyNumberFormat="1" applyFont="1" applyFill="1" applyBorder="1" applyAlignment="1" applyProtection="1">
      <alignment horizontal="left" wrapText="1" readingOrder="1"/>
    </xf>
    <xf numFmtId="49" fontId="29" fillId="4" borderId="0" xfId="0" applyNumberFormat="1" applyFont="1" applyFill="1" applyBorder="1" applyAlignment="1" applyProtection="1">
      <alignment horizontal="right" vertical="center" wrapText="1" readingOrder="1"/>
    </xf>
    <xf numFmtId="49" fontId="30" fillId="4" borderId="7" xfId="0" applyNumberFormat="1" applyFont="1" applyFill="1" applyBorder="1" applyAlignment="1" applyProtection="1">
      <alignment horizontal="center" vertical="top" wrapText="1" readingOrder="1"/>
    </xf>
    <xf numFmtId="49" fontId="28" fillId="4" borderId="0" xfId="0" applyNumberFormat="1" applyFont="1" applyFill="1" applyBorder="1" applyAlignment="1" applyProtection="1">
      <alignment horizontal="center" vertical="center" wrapText="1" readingOrder="1"/>
    </xf>
    <xf numFmtId="49" fontId="31" fillId="4" borderId="0" xfId="0" applyNumberFormat="1" applyFont="1" applyFill="1" applyBorder="1" applyAlignment="1" applyProtection="1">
      <alignment horizontal="left" vertical="center" wrapText="1" readingOrder="1"/>
    </xf>
    <xf numFmtId="49" fontId="28" fillId="4" borderId="0" xfId="0" applyNumberFormat="1" applyFont="1" applyFill="1" applyBorder="1" applyAlignment="1" applyProtection="1">
      <alignment horizontal="right" vertical="center" wrapText="1" readingOrder="1"/>
    </xf>
  </cellXfs>
  <cellStyles count="5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2" xfId="49"/>
    <cellStyle name="千位分隔 31" xfId="50"/>
    <cellStyle name="千位分隔 2 4_fieldhead-1" xfId="51"/>
    <cellStyle name="常规_Sheet4" xfId="52"/>
    <cellStyle name="常规 3" xfId="53"/>
    <cellStyle name="Normal_12" xfId="54"/>
    <cellStyle name="Normal_1" xfId="55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0159;&#23433;&#37995;\Desktop\&#32418;&#27827;&#20892;&#22330;&#21457;&#36135;&#28165;&#21333;2023\&#24341;&#20986;&#25968;&#25454;_MM_0314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heet1"/>
      <sheetName val="af447f84a7ad49639bd4ae7bc254fb9"/>
      <sheetName val="模板说明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0"/>
  <sheetViews>
    <sheetView showGridLines="0" tabSelected="1" topLeftCell="A5" workbookViewId="0">
      <selection activeCell="E17" sqref="E17"/>
    </sheetView>
  </sheetViews>
  <sheetFormatPr defaultColWidth="10.125" defaultRowHeight="15"/>
  <cols>
    <col min="1" max="1" width="0.5" style="86" customWidth="1"/>
    <col min="2" max="2" width="8.99166666666667" style="86" customWidth="1"/>
    <col min="3" max="3" width="13.75" style="86" customWidth="1"/>
    <col min="4" max="4" width="0.741666666666667" style="86" customWidth="1"/>
    <col min="5" max="5" width="46.625" style="86" customWidth="1"/>
    <col min="6" max="6" width="0.741666666666667" style="86" customWidth="1"/>
    <col min="7" max="7" width="6.375" style="86" customWidth="1"/>
    <col min="8" max="8" width="1.375" style="86" customWidth="1"/>
    <col min="9" max="9" width="6.125" style="86" customWidth="1"/>
    <col min="10" max="10" width="2.375" style="86" customWidth="1"/>
    <col min="11" max="16384" width="10.125" style="86"/>
  </cols>
  <sheetData>
    <row r="1" ht="94.15" customHeight="1" spans="3:5">
      <c r="C1" s="87" t="s">
        <v>0</v>
      </c>
      <c r="D1" s="87" t="s">
        <v>1</v>
      </c>
      <c r="E1" s="87" t="s">
        <v>1</v>
      </c>
    </row>
    <row r="2" ht="18.1" customHeight="1" spans="3:8">
      <c r="C2" s="87" t="s">
        <v>1</v>
      </c>
      <c r="D2" s="87" t="s">
        <v>1</v>
      </c>
      <c r="E2" s="87" t="s">
        <v>1</v>
      </c>
      <c r="G2" s="88" t="s">
        <v>2</v>
      </c>
      <c r="H2" s="88" t="s">
        <v>2</v>
      </c>
    </row>
    <row r="3" ht="63.95" customHeight="1"/>
    <row r="4" ht="49.5" customHeight="1" spans="1:10">
      <c r="A4" s="89" t="s">
        <v>3</v>
      </c>
      <c r="B4" s="89" t="s">
        <v>3</v>
      </c>
      <c r="C4" s="89" t="s">
        <v>3</v>
      </c>
      <c r="D4" s="89" t="s">
        <v>3</v>
      </c>
      <c r="E4" s="89" t="s">
        <v>3</v>
      </c>
      <c r="F4" s="89" t="s">
        <v>3</v>
      </c>
      <c r="G4" s="89" t="s">
        <v>3</v>
      </c>
      <c r="H4" s="89" t="s">
        <v>3</v>
      </c>
      <c r="I4" s="89" t="s">
        <v>3</v>
      </c>
      <c r="J4" s="89" t="s">
        <v>3</v>
      </c>
    </row>
    <row r="5" ht="87.5" customHeight="1"/>
    <row r="6" ht="31.35" customHeight="1" spans="5:8">
      <c r="E6" s="90" t="s">
        <v>4</v>
      </c>
      <c r="F6" s="90" t="s">
        <v>5</v>
      </c>
      <c r="G6" s="90" t="s">
        <v>5</v>
      </c>
      <c r="H6" s="90" t="s">
        <v>5</v>
      </c>
    </row>
    <row r="7" ht="18.1" customHeight="1" spans="2:8">
      <c r="B7" s="91" t="s">
        <v>6</v>
      </c>
      <c r="C7" s="91" t="s">
        <v>6</v>
      </c>
      <c r="E7" s="90" t="s">
        <v>5</v>
      </c>
      <c r="F7" s="90" t="s">
        <v>5</v>
      </c>
      <c r="G7" s="90" t="s">
        <v>5</v>
      </c>
      <c r="H7" s="90" t="s">
        <v>5</v>
      </c>
    </row>
    <row r="8" ht="5.1" customHeight="1"/>
    <row r="9" ht="18.1" customHeight="1" spans="5:8">
      <c r="E9" s="92" t="s">
        <v>7</v>
      </c>
      <c r="F9" s="92" t="s">
        <v>7</v>
      </c>
      <c r="G9" s="92" t="s">
        <v>7</v>
      </c>
      <c r="H9" s="92" t="s">
        <v>7</v>
      </c>
    </row>
    <row r="10" ht="75" customHeight="1"/>
    <row r="11" ht="31.35" customHeight="1" spans="5:8">
      <c r="E11" s="90" t="s">
        <v>8</v>
      </c>
      <c r="F11" s="90" t="s">
        <v>9</v>
      </c>
      <c r="G11" s="90" t="s">
        <v>9</v>
      </c>
      <c r="H11" s="90" t="s">
        <v>9</v>
      </c>
    </row>
    <row r="12" ht="18.1" customHeight="1" spans="2:8">
      <c r="B12" s="91" t="s">
        <v>10</v>
      </c>
      <c r="C12" s="91" t="s">
        <v>10</v>
      </c>
      <c r="E12" s="90" t="s">
        <v>9</v>
      </c>
      <c r="F12" s="90" t="s">
        <v>9</v>
      </c>
      <c r="G12" s="90" t="s">
        <v>9</v>
      </c>
      <c r="H12" s="90" t="s">
        <v>9</v>
      </c>
    </row>
    <row r="13" ht="5.1" customHeight="1"/>
    <row r="14" ht="18.1" customHeight="1" spans="5:8">
      <c r="E14" s="92" t="s">
        <v>7</v>
      </c>
      <c r="F14" s="92" t="s">
        <v>7</v>
      </c>
      <c r="G14" s="92" t="s">
        <v>7</v>
      </c>
      <c r="H14" s="92" t="s">
        <v>7</v>
      </c>
    </row>
    <row r="15" ht="91.75" customHeight="1"/>
    <row r="16" ht="26.65" customHeight="1" spans="3:8">
      <c r="C16" s="93" t="s">
        <v>11</v>
      </c>
      <c r="D16" s="93" t="s">
        <v>12</v>
      </c>
      <c r="E16" s="93" t="s">
        <v>12</v>
      </c>
      <c r="F16" s="93" t="s">
        <v>12</v>
      </c>
      <c r="G16" s="93" t="s">
        <v>12</v>
      </c>
      <c r="H16" s="93" t="s">
        <v>12</v>
      </c>
    </row>
    <row r="17" ht="71.2" customHeight="1"/>
    <row r="18" ht="18.1" customHeight="1" spans="3:7">
      <c r="C18" s="94"/>
      <c r="D18" s="94" t="s">
        <v>13</v>
      </c>
      <c r="E18" s="94" t="s">
        <v>13</v>
      </c>
      <c r="F18" s="94" t="s">
        <v>13</v>
      </c>
      <c r="G18" s="94" t="s">
        <v>13</v>
      </c>
    </row>
    <row r="19" ht="3.7" customHeight="1"/>
    <row r="20" ht="18.1" customHeight="1" spans="3:9">
      <c r="C20" s="94"/>
      <c r="D20" s="94" t="s">
        <v>14</v>
      </c>
      <c r="E20" s="94" t="s">
        <v>14</v>
      </c>
      <c r="F20" s="94" t="s">
        <v>14</v>
      </c>
      <c r="G20" s="94" t="s">
        <v>14</v>
      </c>
      <c r="I20" s="95" t="s">
        <v>15</v>
      </c>
    </row>
  </sheetData>
  <mergeCells count="12">
    <mergeCell ref="G2:H2"/>
    <mergeCell ref="A4:J4"/>
    <mergeCell ref="B7:C7"/>
    <mergeCell ref="E9:H9"/>
    <mergeCell ref="B12:C12"/>
    <mergeCell ref="E14:H14"/>
    <mergeCell ref="C16:H16"/>
    <mergeCell ref="C18:G18"/>
    <mergeCell ref="C20:G20"/>
    <mergeCell ref="C1:E2"/>
    <mergeCell ref="E6:H7"/>
    <mergeCell ref="E11:H12"/>
  </mergeCells>
  <pageMargins left="0.59" right="0.39" top="0.59" bottom="0.39" header="0" footer="0"/>
  <pageSetup paperSize="9" firstPageNumber="0" orientation="portrait" useFirstPageNumber="1" errors="blank" horizontalDpi="3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23"/>
  <sheetViews>
    <sheetView showGridLines="0" workbookViewId="0">
      <selection activeCell="T10" sqref="T10"/>
    </sheetView>
  </sheetViews>
  <sheetFormatPr defaultColWidth="10.125" defaultRowHeight="15"/>
  <cols>
    <col min="1" max="1" width="0.25" style="77" customWidth="1"/>
    <col min="2" max="2" width="8.99166666666667" style="77" customWidth="1"/>
    <col min="3" max="3" width="6.25" style="77" customWidth="1"/>
    <col min="4" max="4" width="0.741666666666667" style="77" customWidth="1"/>
    <col min="5" max="5" width="0.5" style="77" customWidth="1"/>
    <col min="6" max="6" width="25.25" style="77" customWidth="1"/>
    <col min="7" max="7" width="0.875" style="77" customWidth="1"/>
    <col min="8" max="8" width="15.25" style="77" customWidth="1"/>
    <col min="9" max="11" width="0.366666666666667" style="77" customWidth="1"/>
    <col min="12" max="12" width="10.9916666666667" style="77" customWidth="1"/>
    <col min="13" max="13" width="0.741666666666667" style="77" customWidth="1"/>
    <col min="14" max="14" width="7.5" style="77" customWidth="1"/>
    <col min="15" max="15" width="5.875" style="77" customWidth="1"/>
    <col min="16" max="17" width="0.366666666666667" style="77" customWidth="1"/>
    <col min="18" max="18" width="1.99166666666667" style="77" customWidth="1"/>
    <col min="19" max="16384" width="10.1166666666667" style="77" customWidth="1"/>
  </cols>
  <sheetData>
    <row r="1" ht="94.15" customHeight="1" spans="3:12">
      <c r="C1" s="78" t="s">
        <v>0</v>
      </c>
      <c r="D1" s="78" t="s">
        <v>1</v>
      </c>
      <c r="E1" s="78" t="s">
        <v>1</v>
      </c>
      <c r="F1" s="78" t="s">
        <v>1</v>
      </c>
      <c r="G1" s="78" t="s">
        <v>1</v>
      </c>
      <c r="H1" s="78" t="s">
        <v>1</v>
      </c>
      <c r="I1" s="78" t="s">
        <v>1</v>
      </c>
      <c r="J1" s="78" t="s">
        <v>1</v>
      </c>
      <c r="K1" s="78" t="s">
        <v>1</v>
      </c>
      <c r="L1" s="78" t="s">
        <v>1</v>
      </c>
    </row>
    <row r="2" ht="18.1" customHeight="1" spans="3:14">
      <c r="C2" s="78" t="s">
        <v>1</v>
      </c>
      <c r="D2" s="78" t="s">
        <v>1</v>
      </c>
      <c r="E2" s="78" t="s">
        <v>1</v>
      </c>
      <c r="F2" s="78" t="s">
        <v>1</v>
      </c>
      <c r="G2" s="78" t="s">
        <v>1</v>
      </c>
      <c r="H2" s="78" t="s">
        <v>1</v>
      </c>
      <c r="I2" s="78" t="s">
        <v>1</v>
      </c>
      <c r="J2" s="78" t="s">
        <v>1</v>
      </c>
      <c r="K2" s="78" t="s">
        <v>1</v>
      </c>
      <c r="L2" s="78" t="s">
        <v>1</v>
      </c>
      <c r="N2" s="84" t="s">
        <v>2</v>
      </c>
    </row>
    <row r="3" ht="34.5" customHeight="1"/>
    <row r="4" ht="49.5" customHeight="1" spans="1:18">
      <c r="A4" s="79" t="s">
        <v>3</v>
      </c>
      <c r="B4" s="79" t="s">
        <v>3</v>
      </c>
      <c r="C4" s="79" t="s">
        <v>3</v>
      </c>
      <c r="D4" s="79" t="s">
        <v>3</v>
      </c>
      <c r="E4" s="79" t="s">
        <v>3</v>
      </c>
      <c r="F4" s="79" t="s">
        <v>3</v>
      </c>
      <c r="G4" s="79" t="s">
        <v>3</v>
      </c>
      <c r="H4" s="79" t="s">
        <v>3</v>
      </c>
      <c r="I4" s="79" t="s">
        <v>3</v>
      </c>
      <c r="J4" s="79" t="s">
        <v>3</v>
      </c>
      <c r="K4" s="79" t="s">
        <v>3</v>
      </c>
      <c r="L4" s="79" t="s">
        <v>3</v>
      </c>
      <c r="M4" s="79" t="s">
        <v>3</v>
      </c>
      <c r="N4" s="79" t="s">
        <v>3</v>
      </c>
      <c r="O4" s="79" t="s">
        <v>3</v>
      </c>
      <c r="P4" s="79" t="s">
        <v>3</v>
      </c>
      <c r="Q4" s="79" t="s">
        <v>3</v>
      </c>
      <c r="R4" s="79" t="s">
        <v>3</v>
      </c>
    </row>
    <row r="5" ht="24.65" customHeight="1"/>
    <row r="6" ht="54.2" customHeight="1" spans="5:15">
      <c r="E6" s="80" t="s">
        <v>4</v>
      </c>
      <c r="F6" s="80" t="s">
        <v>5</v>
      </c>
      <c r="J6" s="80" t="s">
        <v>8</v>
      </c>
      <c r="K6" s="80" t="s">
        <v>9</v>
      </c>
      <c r="L6" s="80" t="s">
        <v>9</v>
      </c>
      <c r="M6" s="80" t="s">
        <v>9</v>
      </c>
      <c r="N6" s="80" t="s">
        <v>9</v>
      </c>
      <c r="O6" s="80" t="s">
        <v>9</v>
      </c>
    </row>
    <row r="7" ht="18.1" customHeight="1" spans="1:15">
      <c r="A7" s="81" t="s">
        <v>6</v>
      </c>
      <c r="B7" s="81" t="s">
        <v>6</v>
      </c>
      <c r="C7" s="81" t="s">
        <v>6</v>
      </c>
      <c r="E7" s="80" t="s">
        <v>5</v>
      </c>
      <c r="F7" s="80" t="s">
        <v>5</v>
      </c>
      <c r="H7" s="81" t="s">
        <v>10</v>
      </c>
      <c r="J7" s="80" t="s">
        <v>9</v>
      </c>
      <c r="K7" s="80" t="s">
        <v>9</v>
      </c>
      <c r="L7" s="80" t="s">
        <v>9</v>
      </c>
      <c r="M7" s="80" t="s">
        <v>9</v>
      </c>
      <c r="N7" s="80" t="s">
        <v>9</v>
      </c>
      <c r="O7" s="80" t="s">
        <v>9</v>
      </c>
    </row>
    <row r="8" ht="5.1" customHeight="1"/>
    <row r="9" ht="18.1" customHeight="1" spans="5:15">
      <c r="E9" s="82" t="s">
        <v>7</v>
      </c>
      <c r="F9" s="82" t="s">
        <v>7</v>
      </c>
      <c r="J9" s="82" t="s">
        <v>16</v>
      </c>
      <c r="K9" s="82" t="s">
        <v>16</v>
      </c>
      <c r="L9" s="82" t="s">
        <v>16</v>
      </c>
      <c r="M9" s="82" t="s">
        <v>16</v>
      </c>
      <c r="N9" s="82" t="s">
        <v>16</v>
      </c>
      <c r="O9" s="82" t="s">
        <v>16</v>
      </c>
    </row>
    <row r="10" ht="78.2" customHeight="1"/>
    <row r="11" ht="17.1" customHeight="1" spans="5:15">
      <c r="E11" s="80" t="s">
        <v>9</v>
      </c>
      <c r="F11" s="80" t="s">
        <v>9</v>
      </c>
      <c r="J11" s="80" t="s">
        <v>9</v>
      </c>
      <c r="K11" s="80" t="s">
        <v>9</v>
      </c>
      <c r="L11" s="80" t="s">
        <v>9</v>
      </c>
      <c r="M11" s="80" t="s">
        <v>9</v>
      </c>
      <c r="N11" s="80" t="s">
        <v>9</v>
      </c>
      <c r="O11" s="80" t="s">
        <v>9</v>
      </c>
    </row>
    <row r="12" ht="18.1" customHeight="1" spans="1:15">
      <c r="A12" s="81" t="s">
        <v>17</v>
      </c>
      <c r="B12" s="81" t="s">
        <v>17</v>
      </c>
      <c r="C12" s="81" t="s">
        <v>17</v>
      </c>
      <c r="E12" s="80" t="s">
        <v>9</v>
      </c>
      <c r="F12" s="80" t="s">
        <v>9</v>
      </c>
      <c r="H12" s="81" t="s">
        <v>17</v>
      </c>
      <c r="J12" s="80" t="s">
        <v>9</v>
      </c>
      <c r="K12" s="80" t="s">
        <v>9</v>
      </c>
      <c r="L12" s="80" t="s">
        <v>9</v>
      </c>
      <c r="M12" s="80" t="s">
        <v>9</v>
      </c>
      <c r="N12" s="80" t="s">
        <v>9</v>
      </c>
      <c r="O12" s="80" t="s">
        <v>9</v>
      </c>
    </row>
    <row r="13" ht="5.1" customHeight="1" spans="1:8">
      <c r="A13" s="81" t="s">
        <v>17</v>
      </c>
      <c r="B13" s="81" t="s">
        <v>17</v>
      </c>
      <c r="C13" s="81" t="s">
        <v>17</v>
      </c>
      <c r="H13" s="81" t="s">
        <v>17</v>
      </c>
    </row>
    <row r="14" ht="11.95" customHeight="1" spans="1:15">
      <c r="A14" s="81" t="s">
        <v>17</v>
      </c>
      <c r="B14" s="81" t="s">
        <v>17</v>
      </c>
      <c r="C14" s="81" t="s">
        <v>17</v>
      </c>
      <c r="E14" s="82" t="s">
        <v>18</v>
      </c>
      <c r="F14" s="82" t="s">
        <v>18</v>
      </c>
      <c r="H14" s="81" t="s">
        <v>17</v>
      </c>
      <c r="J14" s="82" t="s">
        <v>18</v>
      </c>
      <c r="K14" s="82" t="s">
        <v>18</v>
      </c>
      <c r="L14" s="82" t="s">
        <v>18</v>
      </c>
      <c r="M14" s="82" t="s">
        <v>18</v>
      </c>
      <c r="N14" s="82" t="s">
        <v>18</v>
      </c>
      <c r="O14" s="82" t="s">
        <v>18</v>
      </c>
    </row>
    <row r="15" ht="6.1" customHeight="1" spans="5:15">
      <c r="E15" s="82" t="s">
        <v>18</v>
      </c>
      <c r="F15" s="82" t="s">
        <v>18</v>
      </c>
      <c r="J15" s="82" t="s">
        <v>18</v>
      </c>
      <c r="K15" s="82" t="s">
        <v>18</v>
      </c>
      <c r="L15" s="82" t="s">
        <v>18</v>
      </c>
      <c r="M15" s="82" t="s">
        <v>18</v>
      </c>
      <c r="N15" s="82" t="s">
        <v>18</v>
      </c>
      <c r="O15" s="82" t="s">
        <v>18</v>
      </c>
    </row>
    <row r="16" ht="87.5" customHeight="1"/>
    <row r="17" ht="18.1" customHeight="1" spans="2:17">
      <c r="B17" s="81" t="s">
        <v>19</v>
      </c>
      <c r="C17" s="81" t="s">
        <v>19</v>
      </c>
      <c r="D17" s="81" t="s">
        <v>19</v>
      </c>
      <c r="F17" s="80" t="s">
        <v>9</v>
      </c>
      <c r="G17" s="80" t="s">
        <v>9</v>
      </c>
      <c r="H17" s="81" t="s">
        <v>20</v>
      </c>
      <c r="I17" s="81" t="s">
        <v>20</v>
      </c>
      <c r="J17" s="81" t="s">
        <v>20</v>
      </c>
      <c r="L17" s="80" t="s">
        <v>9</v>
      </c>
      <c r="M17" s="80" t="s">
        <v>9</v>
      </c>
      <c r="N17" s="80" t="s">
        <v>9</v>
      </c>
      <c r="O17" s="80" t="s">
        <v>9</v>
      </c>
      <c r="P17" s="80" t="s">
        <v>9</v>
      </c>
      <c r="Q17" s="80" t="s">
        <v>9</v>
      </c>
    </row>
    <row r="18" ht="5.1" customHeight="1"/>
    <row r="19" ht="18.1" customHeight="1" spans="6:17">
      <c r="F19" s="82" t="s">
        <v>21</v>
      </c>
      <c r="G19" s="82" t="s">
        <v>21</v>
      </c>
      <c r="L19" s="82" t="s">
        <v>22</v>
      </c>
      <c r="M19" s="82" t="s">
        <v>22</v>
      </c>
      <c r="N19" s="82" t="s">
        <v>22</v>
      </c>
      <c r="O19" s="82" t="s">
        <v>22</v>
      </c>
      <c r="P19" s="82" t="s">
        <v>22</v>
      </c>
      <c r="Q19" s="82" t="s">
        <v>22</v>
      </c>
    </row>
    <row r="20" ht="83.2" customHeight="1"/>
    <row r="21" ht="18.1" customHeight="1" spans="2:17">
      <c r="B21" s="81" t="s">
        <v>23</v>
      </c>
      <c r="C21" s="81" t="s">
        <v>23</v>
      </c>
      <c r="D21" s="81" t="s">
        <v>23</v>
      </c>
      <c r="F21" s="83" t="s">
        <v>11</v>
      </c>
      <c r="G21" s="83" t="s">
        <v>12</v>
      </c>
      <c r="H21" s="81" t="s">
        <v>24</v>
      </c>
      <c r="I21" s="81" t="s">
        <v>24</v>
      </c>
      <c r="J21" s="81" t="s">
        <v>24</v>
      </c>
      <c r="L21" s="83" t="s">
        <v>11</v>
      </c>
      <c r="M21" s="83" t="s">
        <v>12</v>
      </c>
      <c r="N21" s="83" t="s">
        <v>12</v>
      </c>
      <c r="O21" s="83" t="s">
        <v>12</v>
      </c>
      <c r="P21" s="83" t="s">
        <v>12</v>
      </c>
      <c r="Q21" s="83" t="s">
        <v>12</v>
      </c>
    </row>
    <row r="22" ht="61.75" customHeight="1"/>
    <row r="23" ht="18.1" customHeight="1" spans="15:16">
      <c r="O23" s="85" t="s">
        <v>25</v>
      </c>
      <c r="P23" s="85" t="s">
        <v>25</v>
      </c>
    </row>
  </sheetData>
  <mergeCells count="24">
    <mergeCell ref="A4:R4"/>
    <mergeCell ref="A7:C7"/>
    <mergeCell ref="E9:F9"/>
    <mergeCell ref="J9:O9"/>
    <mergeCell ref="B17:D17"/>
    <mergeCell ref="F17:G17"/>
    <mergeCell ref="H17:J17"/>
    <mergeCell ref="L17:Q17"/>
    <mergeCell ref="F19:G19"/>
    <mergeCell ref="L19:Q19"/>
    <mergeCell ref="B21:D21"/>
    <mergeCell ref="F21:G21"/>
    <mergeCell ref="H21:J21"/>
    <mergeCell ref="L21:Q21"/>
    <mergeCell ref="O23:P23"/>
    <mergeCell ref="H12:H14"/>
    <mergeCell ref="C1:L2"/>
    <mergeCell ref="E6:F7"/>
    <mergeCell ref="J6:O7"/>
    <mergeCell ref="E11:F12"/>
    <mergeCell ref="J11:O12"/>
    <mergeCell ref="A12:C14"/>
    <mergeCell ref="E14:F15"/>
    <mergeCell ref="J14:O15"/>
  </mergeCells>
  <pageMargins left="0.59" right="0.39" top="0.59" bottom="0.39" header="0" footer="0"/>
  <pageSetup paperSize="9" firstPageNumber="0" orientation="portrait" useFirstPageNumber="1" errors="blank" horizontalDpi="3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Y98"/>
  <sheetViews>
    <sheetView topLeftCell="A74" workbookViewId="0">
      <selection activeCell="K93" sqref="K93"/>
    </sheetView>
  </sheetViews>
  <sheetFormatPr defaultColWidth="9" defaultRowHeight="16" customHeight="1"/>
  <cols>
    <col min="1" max="1" width="5" style="2" customWidth="1"/>
    <col min="2" max="2" width="29.125" style="2" customWidth="1"/>
    <col min="3" max="3" width="5.5" style="2" customWidth="1"/>
    <col min="4" max="4" width="7.75" style="2" customWidth="1"/>
    <col min="5" max="5" width="12.25" style="2" customWidth="1"/>
    <col min="6" max="6" width="13.75" style="2" customWidth="1"/>
    <col min="7" max="7" width="22.875" style="2" customWidth="1"/>
    <col min="8" max="8" width="8.625" style="2" customWidth="1"/>
    <col min="9" max="10" width="12.625" style="2"/>
    <col min="11" max="11" width="10.375" style="2"/>
    <col min="12" max="230" width="9" style="2"/>
    <col min="231" max="231" width="48.625" style="2" customWidth="1"/>
    <col min="232" max="232" width="5.125" style="2" customWidth="1"/>
    <col min="233" max="233" width="9" style="3"/>
    <col min="234" max="16384" width="9" style="1"/>
  </cols>
  <sheetData>
    <row r="1" s="1" customFormat="1" ht="30" customHeight="1" spans="1:233">
      <c r="A1" s="4" t="s">
        <v>26</v>
      </c>
      <c r="B1" s="4"/>
      <c r="C1" s="4"/>
      <c r="D1" s="4"/>
      <c r="E1" s="4"/>
      <c r="F1" s="4"/>
      <c r="G1" s="4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3"/>
    </row>
    <row r="2" s="1" customFormat="1" ht="18" customHeight="1" spans="1:233">
      <c r="A2" s="5"/>
      <c r="B2" s="5"/>
      <c r="C2" s="5"/>
      <c r="D2" s="5"/>
      <c r="E2" s="5"/>
      <c r="F2" s="5"/>
      <c r="G2" s="6" t="s">
        <v>27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3"/>
    </row>
    <row r="3" s="1" customFormat="1" ht="33" customHeight="1" spans="1:233">
      <c r="A3" s="7" t="s">
        <v>28</v>
      </c>
      <c r="B3" s="7" t="s">
        <v>29</v>
      </c>
      <c r="C3" s="7" t="s">
        <v>30</v>
      </c>
      <c r="D3" s="8" t="s">
        <v>31</v>
      </c>
      <c r="E3" s="9" t="s">
        <v>32</v>
      </c>
      <c r="F3" s="7" t="s">
        <v>33</v>
      </c>
      <c r="G3" s="7" t="s">
        <v>34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3"/>
    </row>
    <row r="4" s="1" customFormat="1" ht="26" customHeight="1" spans="1:233">
      <c r="A4" s="10" t="s">
        <v>35</v>
      </c>
      <c r="B4" s="10" t="s">
        <v>36</v>
      </c>
      <c r="C4" s="10"/>
      <c r="D4" s="10"/>
      <c r="E4" s="10"/>
      <c r="F4" s="10"/>
      <c r="G4" s="10" t="s">
        <v>37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3"/>
    </row>
    <row r="5" s="1" customFormat="1" ht="26" customHeight="1" spans="1:219">
      <c r="A5" s="11" t="s">
        <v>38</v>
      </c>
      <c r="B5" s="7" t="s">
        <v>39</v>
      </c>
      <c r="C5" s="7"/>
      <c r="D5" s="7"/>
      <c r="E5" s="7"/>
      <c r="F5" s="12"/>
      <c r="G5" s="7" t="s">
        <v>40</v>
      </c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3"/>
    </row>
    <row r="6" s="1" customFormat="1" ht="33" customHeight="1" spans="1:219">
      <c r="A6" s="14">
        <v>1</v>
      </c>
      <c r="B6" s="14" t="s">
        <v>41</v>
      </c>
      <c r="C6" s="15" t="s">
        <v>42</v>
      </c>
      <c r="D6" s="16">
        <f>4905*1.5*3+105*(1.3+4.5)</f>
        <v>22681.5</v>
      </c>
      <c r="E6" s="17"/>
      <c r="F6" s="18"/>
      <c r="G6" s="19" t="s">
        <v>43</v>
      </c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3"/>
    </row>
    <row r="7" s="1" customFormat="1" ht="26" customHeight="1" spans="1:219">
      <c r="A7" s="14">
        <v>2</v>
      </c>
      <c r="B7" s="20" t="s">
        <v>44</v>
      </c>
      <c r="C7" s="21" t="s">
        <v>45</v>
      </c>
      <c r="D7" s="22">
        <f>105</f>
        <v>105</v>
      </c>
      <c r="E7" s="11"/>
      <c r="F7" s="18"/>
      <c r="G7" s="2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13"/>
      <c r="CC7" s="13"/>
      <c r="CD7" s="13"/>
      <c r="CE7" s="13"/>
      <c r="CF7" s="13"/>
      <c r="CG7" s="13"/>
      <c r="CH7" s="13"/>
      <c r="CI7" s="13"/>
      <c r="CJ7" s="13"/>
      <c r="CK7" s="13"/>
      <c r="CL7" s="13"/>
      <c r="CM7" s="13"/>
      <c r="CN7" s="13"/>
      <c r="CO7" s="13"/>
      <c r="CP7" s="13"/>
      <c r="CQ7" s="13"/>
      <c r="CR7" s="13"/>
      <c r="CS7" s="13"/>
      <c r="CT7" s="13"/>
      <c r="CU7" s="13"/>
      <c r="CV7" s="13"/>
      <c r="CW7" s="13"/>
      <c r="CX7" s="13"/>
      <c r="CY7" s="13"/>
      <c r="CZ7" s="13"/>
      <c r="DA7" s="13"/>
      <c r="DB7" s="13"/>
      <c r="DC7" s="13"/>
      <c r="DD7" s="13"/>
      <c r="DE7" s="13"/>
      <c r="DF7" s="13"/>
      <c r="DG7" s="13"/>
      <c r="DH7" s="13"/>
      <c r="DI7" s="13"/>
      <c r="DJ7" s="13"/>
      <c r="DK7" s="13"/>
      <c r="DL7" s="13"/>
      <c r="DM7" s="13"/>
      <c r="DN7" s="13"/>
      <c r="DO7" s="13"/>
      <c r="DP7" s="13"/>
      <c r="DQ7" s="13"/>
      <c r="DR7" s="13"/>
      <c r="DS7" s="13"/>
      <c r="DT7" s="13"/>
      <c r="DU7" s="13"/>
      <c r="DV7" s="13"/>
      <c r="DW7" s="13"/>
      <c r="DX7" s="13"/>
      <c r="DY7" s="13"/>
      <c r="DZ7" s="13"/>
      <c r="EA7" s="13"/>
      <c r="EB7" s="13"/>
      <c r="EC7" s="13"/>
      <c r="ED7" s="13"/>
      <c r="EE7" s="13"/>
      <c r="EF7" s="13"/>
      <c r="EG7" s="13"/>
      <c r="EH7" s="13"/>
      <c r="EI7" s="13"/>
      <c r="EJ7" s="13"/>
      <c r="EK7" s="13"/>
      <c r="EL7" s="13"/>
      <c r="EM7" s="13"/>
      <c r="EN7" s="13"/>
      <c r="EO7" s="13"/>
      <c r="EP7" s="13"/>
      <c r="EQ7" s="13"/>
      <c r="ER7" s="13"/>
      <c r="ES7" s="13"/>
      <c r="ET7" s="13"/>
      <c r="EU7" s="13"/>
      <c r="EV7" s="13"/>
      <c r="EW7" s="13"/>
      <c r="EX7" s="13"/>
      <c r="EY7" s="13"/>
      <c r="EZ7" s="13"/>
      <c r="FA7" s="13"/>
      <c r="FB7" s="13"/>
      <c r="FC7" s="13"/>
      <c r="FD7" s="13"/>
      <c r="FE7" s="13"/>
      <c r="FF7" s="13"/>
      <c r="FG7" s="13"/>
      <c r="FH7" s="13"/>
      <c r="FI7" s="13"/>
      <c r="FJ7" s="13"/>
      <c r="FK7" s="13"/>
      <c r="FL7" s="13"/>
      <c r="FM7" s="13"/>
      <c r="FN7" s="13"/>
      <c r="FO7" s="13"/>
      <c r="FP7" s="13"/>
      <c r="FQ7" s="13"/>
      <c r="FR7" s="13"/>
      <c r="FS7" s="13"/>
      <c r="FT7" s="13"/>
      <c r="FU7" s="13"/>
      <c r="FV7" s="13"/>
      <c r="FW7" s="13"/>
      <c r="FX7" s="13"/>
      <c r="FY7" s="13"/>
      <c r="FZ7" s="13"/>
      <c r="GA7" s="13"/>
      <c r="GB7" s="13"/>
      <c r="GC7" s="13"/>
      <c r="GD7" s="13"/>
      <c r="GE7" s="13"/>
      <c r="GF7" s="13"/>
      <c r="GG7" s="13"/>
      <c r="GH7" s="13"/>
      <c r="GI7" s="13"/>
      <c r="GJ7" s="13"/>
      <c r="GK7" s="13"/>
      <c r="GL7" s="13"/>
      <c r="GM7" s="13"/>
      <c r="GN7" s="13"/>
      <c r="GO7" s="13"/>
      <c r="GP7" s="13"/>
      <c r="GQ7" s="13"/>
      <c r="GR7" s="13"/>
      <c r="GS7" s="13"/>
      <c r="GT7" s="13"/>
      <c r="GU7" s="13"/>
      <c r="GV7" s="13"/>
      <c r="GW7" s="13"/>
      <c r="GX7" s="13"/>
      <c r="GY7" s="13"/>
      <c r="GZ7" s="13"/>
      <c r="HA7" s="13"/>
      <c r="HB7" s="13"/>
      <c r="HC7" s="13"/>
      <c r="HD7" s="13"/>
      <c r="HE7" s="13"/>
      <c r="HF7" s="13"/>
      <c r="HG7" s="13"/>
      <c r="HH7" s="13"/>
      <c r="HI7" s="13"/>
      <c r="HJ7" s="13"/>
      <c r="HK7" s="3"/>
    </row>
    <row r="8" s="1" customFormat="1" ht="26" customHeight="1" spans="1:219">
      <c r="A8" s="14">
        <v>3</v>
      </c>
      <c r="B8" s="20" t="s">
        <v>46</v>
      </c>
      <c r="C8" s="21" t="s">
        <v>45</v>
      </c>
      <c r="D8" s="22">
        <f>105*3</f>
        <v>315</v>
      </c>
      <c r="E8" s="11"/>
      <c r="F8" s="18"/>
      <c r="G8" s="24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  <c r="AY8" s="13"/>
      <c r="AZ8" s="13"/>
      <c r="BA8" s="13"/>
      <c r="BB8" s="13"/>
      <c r="BC8" s="13"/>
      <c r="BD8" s="13"/>
      <c r="BE8" s="13"/>
      <c r="BF8" s="13"/>
      <c r="BG8" s="13"/>
      <c r="BH8" s="13"/>
      <c r="BI8" s="13"/>
      <c r="BJ8" s="13"/>
      <c r="BK8" s="13"/>
      <c r="BL8" s="13"/>
      <c r="BM8" s="13"/>
      <c r="BN8" s="13"/>
      <c r="BO8" s="13"/>
      <c r="BP8" s="13"/>
      <c r="BQ8" s="13"/>
      <c r="BR8" s="13"/>
      <c r="BS8" s="13"/>
      <c r="BT8" s="13"/>
      <c r="BU8" s="13"/>
      <c r="BV8" s="13"/>
      <c r="BW8" s="13"/>
      <c r="BX8" s="13"/>
      <c r="BY8" s="13"/>
      <c r="BZ8" s="13"/>
      <c r="CA8" s="13"/>
      <c r="CB8" s="13"/>
      <c r="CC8" s="13"/>
      <c r="CD8" s="13"/>
      <c r="CE8" s="13"/>
      <c r="CF8" s="13"/>
      <c r="CG8" s="13"/>
      <c r="CH8" s="13"/>
      <c r="CI8" s="13"/>
      <c r="CJ8" s="13"/>
      <c r="CK8" s="13"/>
      <c r="CL8" s="13"/>
      <c r="CM8" s="13"/>
      <c r="CN8" s="13"/>
      <c r="CO8" s="13"/>
      <c r="CP8" s="13"/>
      <c r="CQ8" s="13"/>
      <c r="CR8" s="13"/>
      <c r="CS8" s="13"/>
      <c r="CT8" s="13"/>
      <c r="CU8" s="13"/>
      <c r="CV8" s="13"/>
      <c r="CW8" s="13"/>
      <c r="CX8" s="13"/>
      <c r="CY8" s="13"/>
      <c r="CZ8" s="13"/>
      <c r="DA8" s="13"/>
      <c r="DB8" s="13"/>
      <c r="DC8" s="13"/>
      <c r="DD8" s="13"/>
      <c r="DE8" s="13"/>
      <c r="DF8" s="13"/>
      <c r="DG8" s="13"/>
      <c r="DH8" s="13"/>
      <c r="DI8" s="13"/>
      <c r="DJ8" s="13"/>
      <c r="DK8" s="13"/>
      <c r="DL8" s="13"/>
      <c r="DM8" s="13"/>
      <c r="DN8" s="13"/>
      <c r="DO8" s="13"/>
      <c r="DP8" s="13"/>
      <c r="DQ8" s="13"/>
      <c r="DR8" s="13"/>
      <c r="DS8" s="13"/>
      <c r="DT8" s="13"/>
      <c r="DU8" s="13"/>
      <c r="DV8" s="13"/>
      <c r="DW8" s="13"/>
      <c r="DX8" s="13"/>
      <c r="DY8" s="13"/>
      <c r="DZ8" s="13"/>
      <c r="EA8" s="13"/>
      <c r="EB8" s="13"/>
      <c r="EC8" s="13"/>
      <c r="ED8" s="13"/>
      <c r="EE8" s="13"/>
      <c r="EF8" s="13"/>
      <c r="EG8" s="13"/>
      <c r="EH8" s="13"/>
      <c r="EI8" s="13"/>
      <c r="EJ8" s="13"/>
      <c r="EK8" s="13"/>
      <c r="EL8" s="13"/>
      <c r="EM8" s="13"/>
      <c r="EN8" s="13"/>
      <c r="EO8" s="13"/>
      <c r="EP8" s="13"/>
      <c r="EQ8" s="13"/>
      <c r="ER8" s="13"/>
      <c r="ES8" s="13"/>
      <c r="ET8" s="13"/>
      <c r="EU8" s="13"/>
      <c r="EV8" s="13"/>
      <c r="EW8" s="13"/>
      <c r="EX8" s="13"/>
      <c r="EY8" s="13"/>
      <c r="EZ8" s="13"/>
      <c r="FA8" s="13"/>
      <c r="FB8" s="13"/>
      <c r="FC8" s="13"/>
      <c r="FD8" s="13"/>
      <c r="FE8" s="13"/>
      <c r="FF8" s="13"/>
      <c r="FG8" s="13"/>
      <c r="FH8" s="13"/>
      <c r="FI8" s="13"/>
      <c r="FJ8" s="13"/>
      <c r="FK8" s="13"/>
      <c r="FL8" s="13"/>
      <c r="FM8" s="13"/>
      <c r="FN8" s="13"/>
      <c r="FO8" s="13"/>
      <c r="FP8" s="13"/>
      <c r="FQ8" s="13"/>
      <c r="FR8" s="13"/>
      <c r="FS8" s="13"/>
      <c r="FT8" s="13"/>
      <c r="FU8" s="13"/>
      <c r="FV8" s="13"/>
      <c r="FW8" s="13"/>
      <c r="FX8" s="13"/>
      <c r="FY8" s="13"/>
      <c r="FZ8" s="13"/>
      <c r="GA8" s="13"/>
      <c r="GB8" s="13"/>
      <c r="GC8" s="13"/>
      <c r="GD8" s="13"/>
      <c r="GE8" s="13"/>
      <c r="GF8" s="13"/>
      <c r="GG8" s="13"/>
      <c r="GH8" s="13"/>
      <c r="GI8" s="13"/>
      <c r="GJ8" s="13"/>
      <c r="GK8" s="13"/>
      <c r="GL8" s="13"/>
      <c r="GM8" s="13"/>
      <c r="GN8" s="13"/>
      <c r="GO8" s="13"/>
      <c r="GP8" s="13"/>
      <c r="GQ8" s="13"/>
      <c r="GR8" s="13"/>
      <c r="GS8" s="13"/>
      <c r="GT8" s="13"/>
      <c r="GU8" s="13"/>
      <c r="GV8" s="13"/>
      <c r="GW8" s="13"/>
      <c r="GX8" s="13"/>
      <c r="GY8" s="13"/>
      <c r="GZ8" s="13"/>
      <c r="HA8" s="13"/>
      <c r="HB8" s="13"/>
      <c r="HC8" s="13"/>
      <c r="HD8" s="13"/>
      <c r="HE8" s="13"/>
      <c r="HF8" s="13"/>
      <c r="HG8" s="13"/>
      <c r="HH8" s="13"/>
      <c r="HI8" s="13"/>
      <c r="HJ8" s="13"/>
      <c r="HK8" s="3"/>
    </row>
    <row r="9" s="1" customFormat="1" ht="26" customHeight="1" spans="1:219">
      <c r="A9" s="14">
        <v>4</v>
      </c>
      <c r="B9" s="20" t="s">
        <v>47</v>
      </c>
      <c r="C9" s="21" t="s">
        <v>45</v>
      </c>
      <c r="D9" s="22">
        <f>105*2</f>
        <v>210</v>
      </c>
      <c r="E9" s="11"/>
      <c r="F9" s="18"/>
      <c r="G9" s="24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3"/>
      <c r="DG9" s="13"/>
      <c r="DH9" s="13"/>
      <c r="DI9" s="13"/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3"/>
      <c r="DU9" s="13"/>
      <c r="DV9" s="13"/>
      <c r="DW9" s="13"/>
      <c r="DX9" s="13"/>
      <c r="DY9" s="13"/>
      <c r="DZ9" s="13"/>
      <c r="EA9" s="13"/>
      <c r="EB9" s="13"/>
      <c r="EC9" s="13"/>
      <c r="ED9" s="13"/>
      <c r="EE9" s="13"/>
      <c r="EF9" s="13"/>
      <c r="EG9" s="13"/>
      <c r="EH9" s="13"/>
      <c r="EI9" s="13"/>
      <c r="EJ9" s="13"/>
      <c r="EK9" s="13"/>
      <c r="EL9" s="13"/>
      <c r="EM9" s="13"/>
      <c r="EN9" s="13"/>
      <c r="EO9" s="13"/>
      <c r="EP9" s="13"/>
      <c r="EQ9" s="13"/>
      <c r="ER9" s="13"/>
      <c r="ES9" s="13"/>
      <c r="ET9" s="13"/>
      <c r="EU9" s="13"/>
      <c r="EV9" s="13"/>
      <c r="EW9" s="13"/>
      <c r="EX9" s="13"/>
      <c r="EY9" s="13"/>
      <c r="EZ9" s="13"/>
      <c r="FA9" s="13"/>
      <c r="FB9" s="13"/>
      <c r="FC9" s="13"/>
      <c r="FD9" s="13"/>
      <c r="FE9" s="13"/>
      <c r="FF9" s="13"/>
      <c r="FG9" s="13"/>
      <c r="FH9" s="13"/>
      <c r="FI9" s="13"/>
      <c r="FJ9" s="13"/>
      <c r="FK9" s="13"/>
      <c r="FL9" s="13"/>
      <c r="FM9" s="13"/>
      <c r="FN9" s="13"/>
      <c r="FO9" s="13"/>
      <c r="FP9" s="13"/>
      <c r="FQ9" s="13"/>
      <c r="FR9" s="13"/>
      <c r="FS9" s="13"/>
      <c r="FT9" s="13"/>
      <c r="FU9" s="13"/>
      <c r="FV9" s="13"/>
      <c r="FW9" s="13"/>
      <c r="FX9" s="13"/>
      <c r="FY9" s="13"/>
      <c r="FZ9" s="13"/>
      <c r="GA9" s="13"/>
      <c r="GB9" s="13"/>
      <c r="GC9" s="13"/>
      <c r="GD9" s="13"/>
      <c r="GE9" s="13"/>
      <c r="GF9" s="13"/>
      <c r="GG9" s="13"/>
      <c r="GH9" s="13"/>
      <c r="GI9" s="13"/>
      <c r="GJ9" s="13"/>
      <c r="GK9" s="13"/>
      <c r="GL9" s="13"/>
      <c r="GM9" s="13"/>
      <c r="GN9" s="13"/>
      <c r="GO9" s="13"/>
      <c r="GP9" s="13"/>
      <c r="GQ9" s="13"/>
      <c r="GR9" s="13"/>
      <c r="GS9" s="13"/>
      <c r="GT9" s="13"/>
      <c r="GU9" s="13"/>
      <c r="GV9" s="13"/>
      <c r="GW9" s="13"/>
      <c r="GX9" s="13"/>
      <c r="GY9" s="13"/>
      <c r="GZ9" s="13"/>
      <c r="HA9" s="13"/>
      <c r="HB9" s="13"/>
      <c r="HC9" s="13"/>
      <c r="HD9" s="13"/>
      <c r="HE9" s="13"/>
      <c r="HF9" s="13"/>
      <c r="HG9" s="13"/>
      <c r="HH9" s="13"/>
      <c r="HI9" s="13"/>
      <c r="HJ9" s="13"/>
      <c r="HK9" s="3"/>
    </row>
    <row r="10" s="1" customFormat="1" ht="26" customHeight="1" spans="1:219">
      <c r="A10" s="14">
        <v>5</v>
      </c>
      <c r="B10" s="20" t="s">
        <v>48</v>
      </c>
      <c r="C10" s="21" t="s">
        <v>45</v>
      </c>
      <c r="D10" s="22">
        <f>105*2</f>
        <v>210</v>
      </c>
      <c r="E10" s="11"/>
      <c r="F10" s="18"/>
      <c r="G10" s="24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  <c r="AY10" s="13"/>
      <c r="AZ10" s="13"/>
      <c r="BA10" s="13"/>
      <c r="BB10" s="13"/>
      <c r="BC10" s="13"/>
      <c r="BD10" s="13"/>
      <c r="BE10" s="13"/>
      <c r="BF10" s="13"/>
      <c r="BG10" s="13"/>
      <c r="BH10" s="13"/>
      <c r="BI10" s="13"/>
      <c r="BJ10" s="13"/>
      <c r="BK10" s="13"/>
      <c r="BL10" s="13"/>
      <c r="BM10" s="13"/>
      <c r="BN10" s="13"/>
      <c r="BO10" s="13"/>
      <c r="BP10" s="13"/>
      <c r="BQ10" s="13"/>
      <c r="BR10" s="13"/>
      <c r="BS10" s="13"/>
      <c r="BT10" s="13"/>
      <c r="BU10" s="13"/>
      <c r="BV10" s="13"/>
      <c r="BW10" s="13"/>
      <c r="BX10" s="13"/>
      <c r="BY10" s="13"/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/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/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/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/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/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/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/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/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/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/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/>
      <c r="HB10" s="13"/>
      <c r="HC10" s="13"/>
      <c r="HD10" s="13"/>
      <c r="HE10" s="13"/>
      <c r="HF10" s="13"/>
      <c r="HG10" s="13"/>
      <c r="HH10" s="13"/>
      <c r="HI10" s="13"/>
      <c r="HJ10" s="13"/>
      <c r="HK10" s="3"/>
    </row>
    <row r="11" s="1" customFormat="1" ht="26" customHeight="1" spans="1:219">
      <c r="A11" s="11">
        <v>6</v>
      </c>
      <c r="B11" s="11" t="s">
        <v>49</v>
      </c>
      <c r="C11" s="11" t="s">
        <v>45</v>
      </c>
      <c r="D11" s="11">
        <v>210</v>
      </c>
      <c r="E11" s="11"/>
      <c r="F11" s="18"/>
      <c r="G11" s="7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/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/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/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/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/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/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/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/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/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/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/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/>
      <c r="HB11" s="13"/>
      <c r="HC11" s="13"/>
      <c r="HD11" s="13"/>
      <c r="HE11" s="13"/>
      <c r="HF11" s="13"/>
      <c r="HG11" s="13"/>
      <c r="HH11" s="13"/>
      <c r="HI11" s="13"/>
      <c r="HJ11" s="13"/>
      <c r="HK11" s="3"/>
    </row>
    <row r="12" s="1" customFormat="1" ht="26" customHeight="1" spans="1:219">
      <c r="A12" s="11" t="s">
        <v>50</v>
      </c>
      <c r="B12" s="7" t="s">
        <v>51</v>
      </c>
      <c r="C12" s="7"/>
      <c r="D12" s="7"/>
      <c r="E12" s="7"/>
      <c r="F12" s="12"/>
      <c r="G12" s="7" t="s">
        <v>52</v>
      </c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  <c r="AY12" s="13"/>
      <c r="AZ12" s="13"/>
      <c r="BA12" s="13"/>
      <c r="BB12" s="13"/>
      <c r="BC12" s="13"/>
      <c r="BD12" s="13"/>
      <c r="BE12" s="13"/>
      <c r="BF12" s="13"/>
      <c r="BG12" s="13"/>
      <c r="BH12" s="13"/>
      <c r="BI12" s="13"/>
      <c r="BJ12" s="13"/>
      <c r="BK12" s="13"/>
      <c r="BL12" s="13"/>
      <c r="BM12" s="13"/>
      <c r="BN12" s="13"/>
      <c r="BO12" s="13"/>
      <c r="BP12" s="13"/>
      <c r="BQ12" s="13"/>
      <c r="BR12" s="13"/>
      <c r="BS12" s="13"/>
      <c r="BT12" s="13"/>
      <c r="BU12" s="13"/>
      <c r="BV12" s="13"/>
      <c r="BW12" s="13"/>
      <c r="BX12" s="13"/>
      <c r="BY12" s="13"/>
      <c r="BZ12" s="13"/>
      <c r="CA12" s="13"/>
      <c r="CB12" s="13"/>
      <c r="CC12" s="13"/>
      <c r="CD12" s="13"/>
      <c r="CE12" s="13"/>
      <c r="CF12" s="13"/>
      <c r="CG12" s="13"/>
      <c r="CH12" s="13"/>
      <c r="CI12" s="13"/>
      <c r="CJ12" s="13"/>
      <c r="CK12" s="13"/>
      <c r="CL12" s="13"/>
      <c r="CM12" s="13"/>
      <c r="CN12" s="13"/>
      <c r="CO12" s="13"/>
      <c r="CP12" s="13"/>
      <c r="CQ12" s="13"/>
      <c r="CR12" s="13"/>
      <c r="CS12" s="13"/>
      <c r="CT12" s="13"/>
      <c r="CU12" s="13"/>
      <c r="CV12" s="13"/>
      <c r="CW12" s="13"/>
      <c r="CX12" s="13"/>
      <c r="CY12" s="13"/>
      <c r="CZ12" s="13"/>
      <c r="DA12" s="13"/>
      <c r="DB12" s="13"/>
      <c r="DC12" s="13"/>
      <c r="DD12" s="13"/>
      <c r="DE12" s="13"/>
      <c r="DF12" s="13"/>
      <c r="DG12" s="13"/>
      <c r="DH12" s="13"/>
      <c r="DI12" s="13"/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3"/>
      <c r="DU12" s="13"/>
      <c r="DV12" s="13"/>
      <c r="DW12" s="13"/>
      <c r="DX12" s="13"/>
      <c r="DY12" s="13"/>
      <c r="DZ12" s="13"/>
      <c r="EA12" s="13"/>
      <c r="EB12" s="13"/>
      <c r="EC12" s="13"/>
      <c r="ED12" s="13"/>
      <c r="EE12" s="13"/>
      <c r="EF12" s="13"/>
      <c r="EG12" s="13"/>
      <c r="EH12" s="13"/>
      <c r="EI12" s="13"/>
      <c r="EJ12" s="13"/>
      <c r="EK12" s="13"/>
      <c r="EL12" s="13"/>
      <c r="EM12" s="13"/>
      <c r="EN12" s="13"/>
      <c r="EO12" s="13"/>
      <c r="EP12" s="13"/>
      <c r="EQ12" s="13"/>
      <c r="ER12" s="13"/>
      <c r="ES12" s="13"/>
      <c r="ET12" s="13"/>
      <c r="EU12" s="13"/>
      <c r="EV12" s="13"/>
      <c r="EW12" s="13"/>
      <c r="EX12" s="13"/>
      <c r="EY12" s="13"/>
      <c r="EZ12" s="13"/>
      <c r="FA12" s="13"/>
      <c r="FB12" s="13"/>
      <c r="FC12" s="13"/>
      <c r="FD12" s="13"/>
      <c r="FE12" s="13"/>
      <c r="FF12" s="13"/>
      <c r="FG12" s="13"/>
      <c r="FH12" s="13"/>
      <c r="FI12" s="13"/>
      <c r="FJ12" s="13"/>
      <c r="FK12" s="13"/>
      <c r="FL12" s="13"/>
      <c r="FM12" s="13"/>
      <c r="FN12" s="13"/>
      <c r="FO12" s="13"/>
      <c r="FP12" s="13"/>
      <c r="FQ12" s="13"/>
      <c r="FR12" s="13"/>
      <c r="FS12" s="13"/>
      <c r="FT12" s="13"/>
      <c r="FU12" s="13"/>
      <c r="FV12" s="13"/>
      <c r="FW12" s="13"/>
      <c r="FX12" s="13"/>
      <c r="FY12" s="13"/>
      <c r="FZ12" s="13"/>
      <c r="GA12" s="13"/>
      <c r="GB12" s="13"/>
      <c r="GC12" s="13"/>
      <c r="GD12" s="13"/>
      <c r="GE12" s="13"/>
      <c r="GF12" s="13"/>
      <c r="GG12" s="13"/>
      <c r="GH12" s="13"/>
      <c r="GI12" s="13"/>
      <c r="GJ12" s="13"/>
      <c r="GK12" s="13"/>
      <c r="GL12" s="13"/>
      <c r="GM12" s="13"/>
      <c r="GN12" s="13"/>
      <c r="GO12" s="13"/>
      <c r="GP12" s="13"/>
      <c r="GQ12" s="13"/>
      <c r="GR12" s="13"/>
      <c r="GS12" s="13"/>
      <c r="GT12" s="13"/>
      <c r="GU12" s="13"/>
      <c r="GV12" s="13"/>
      <c r="GW12" s="13"/>
      <c r="GX12" s="13"/>
      <c r="GY12" s="13"/>
      <c r="GZ12" s="13"/>
      <c r="HA12" s="13"/>
      <c r="HB12" s="13"/>
      <c r="HC12" s="13"/>
      <c r="HD12" s="13"/>
      <c r="HE12" s="13"/>
      <c r="HF12" s="13"/>
      <c r="HG12" s="13"/>
      <c r="HH12" s="13"/>
      <c r="HI12" s="13"/>
      <c r="HJ12" s="13"/>
      <c r="HK12" s="3"/>
    </row>
    <row r="13" s="1" customFormat="1" ht="33" customHeight="1" spans="1:219">
      <c r="A13" s="14">
        <v>1</v>
      </c>
      <c r="B13" s="14" t="s">
        <v>41</v>
      </c>
      <c r="C13" s="15" t="s">
        <v>42</v>
      </c>
      <c r="D13" s="16">
        <f>3855*1.5*3+115*(1.3+4.5)</f>
        <v>18014.5</v>
      </c>
      <c r="E13" s="17"/>
      <c r="F13" s="18"/>
      <c r="G13" s="19" t="s">
        <v>43</v>
      </c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/>
      <c r="EH13" s="13"/>
      <c r="EI13" s="13"/>
      <c r="EJ13" s="13"/>
      <c r="EK13" s="13"/>
      <c r="EL13" s="13"/>
      <c r="EM13" s="13"/>
      <c r="EN13" s="13"/>
      <c r="EO13" s="13"/>
      <c r="EP13" s="13"/>
      <c r="EQ13" s="13"/>
      <c r="ER13" s="13"/>
      <c r="ES13" s="13"/>
      <c r="ET13" s="13"/>
      <c r="EU13" s="13"/>
      <c r="EV13" s="13"/>
      <c r="EW13" s="13"/>
      <c r="EX13" s="13"/>
      <c r="EY13" s="13"/>
      <c r="EZ13" s="13"/>
      <c r="FA13" s="13"/>
      <c r="FB13" s="13"/>
      <c r="FC13" s="13"/>
      <c r="FD13" s="13"/>
      <c r="FE13" s="13"/>
      <c r="FF13" s="13"/>
      <c r="FG13" s="13"/>
      <c r="FH13" s="13"/>
      <c r="FI13" s="13"/>
      <c r="FJ13" s="13"/>
      <c r="FK13" s="13"/>
      <c r="FL13" s="13"/>
      <c r="FM13" s="13"/>
      <c r="FN13" s="13"/>
      <c r="FO13" s="13"/>
      <c r="FP13" s="13"/>
      <c r="FQ13" s="13"/>
      <c r="FR13" s="13"/>
      <c r="FS13" s="13"/>
      <c r="FT13" s="13"/>
      <c r="FU13" s="13"/>
      <c r="FV13" s="13"/>
      <c r="FW13" s="13"/>
      <c r="FX13" s="13"/>
      <c r="FY13" s="13"/>
      <c r="FZ13" s="13"/>
      <c r="GA13" s="13"/>
      <c r="GB13" s="13"/>
      <c r="GC13" s="13"/>
      <c r="GD13" s="13"/>
      <c r="GE13" s="13"/>
      <c r="GF13" s="13"/>
      <c r="GG13" s="13"/>
      <c r="GH13" s="13"/>
      <c r="GI13" s="13"/>
      <c r="GJ13" s="13"/>
      <c r="GK13" s="13"/>
      <c r="GL13" s="13"/>
      <c r="GM13" s="13"/>
      <c r="GN13" s="13"/>
      <c r="GO13" s="13"/>
      <c r="GP13" s="13"/>
      <c r="GQ13" s="13"/>
      <c r="GR13" s="13"/>
      <c r="GS13" s="13"/>
      <c r="GT13" s="13"/>
      <c r="GU13" s="13"/>
      <c r="GV13" s="13"/>
      <c r="GW13" s="13"/>
      <c r="GX13" s="13"/>
      <c r="GY13" s="13"/>
      <c r="GZ13" s="13"/>
      <c r="HA13" s="13"/>
      <c r="HB13" s="13"/>
      <c r="HC13" s="13"/>
      <c r="HD13" s="13"/>
      <c r="HE13" s="13"/>
      <c r="HF13" s="13"/>
      <c r="HG13" s="13"/>
      <c r="HH13" s="13"/>
      <c r="HI13" s="13"/>
      <c r="HJ13" s="13"/>
      <c r="HK13" s="3"/>
    </row>
    <row r="14" s="1" customFormat="1" ht="26" customHeight="1" spans="1:219">
      <c r="A14" s="14">
        <v>2</v>
      </c>
      <c r="B14" s="20" t="s">
        <v>44</v>
      </c>
      <c r="C14" s="21" t="s">
        <v>45</v>
      </c>
      <c r="D14" s="22">
        <f>115</f>
        <v>115</v>
      </c>
      <c r="E14" s="11"/>
      <c r="F14" s="18"/>
      <c r="G14" s="19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/>
      <c r="EJ14" s="13"/>
      <c r="EK14" s="13"/>
      <c r="EL14" s="13"/>
      <c r="EM14" s="13"/>
      <c r="EN14" s="13"/>
      <c r="EO14" s="13"/>
      <c r="EP14" s="13"/>
      <c r="EQ14" s="13"/>
      <c r="ER14" s="13"/>
      <c r="ES14" s="13"/>
      <c r="ET14" s="13"/>
      <c r="EU14" s="13"/>
      <c r="EV14" s="13"/>
      <c r="EW14" s="13"/>
      <c r="EX14" s="13"/>
      <c r="EY14" s="13"/>
      <c r="EZ14" s="13"/>
      <c r="FA14" s="13"/>
      <c r="FB14" s="13"/>
      <c r="FC14" s="13"/>
      <c r="FD14" s="13"/>
      <c r="FE14" s="13"/>
      <c r="FF14" s="13"/>
      <c r="FG14" s="13"/>
      <c r="FH14" s="13"/>
      <c r="FI14" s="13"/>
      <c r="FJ14" s="13"/>
      <c r="FK14" s="13"/>
      <c r="FL14" s="13"/>
      <c r="FM14" s="13"/>
      <c r="FN14" s="13"/>
      <c r="FO14" s="13"/>
      <c r="FP14" s="13"/>
      <c r="FQ14" s="13"/>
      <c r="FR14" s="13"/>
      <c r="FS14" s="13"/>
      <c r="FT14" s="13"/>
      <c r="FU14" s="13"/>
      <c r="FV14" s="13"/>
      <c r="FW14" s="13"/>
      <c r="FX14" s="13"/>
      <c r="FY14" s="13"/>
      <c r="FZ14" s="13"/>
      <c r="GA14" s="13"/>
      <c r="GB14" s="13"/>
      <c r="GC14" s="13"/>
      <c r="GD14" s="13"/>
      <c r="GE14" s="13"/>
      <c r="GF14" s="13"/>
      <c r="GG14" s="13"/>
      <c r="GH14" s="13"/>
      <c r="GI14" s="13"/>
      <c r="GJ14" s="13"/>
      <c r="GK14" s="13"/>
      <c r="GL14" s="13"/>
      <c r="GM14" s="13"/>
      <c r="GN14" s="13"/>
      <c r="GO14" s="13"/>
      <c r="GP14" s="13"/>
      <c r="GQ14" s="13"/>
      <c r="GR14" s="13"/>
      <c r="GS14" s="13"/>
      <c r="GT14" s="13"/>
      <c r="GU14" s="13"/>
      <c r="GV14" s="13"/>
      <c r="GW14" s="13"/>
      <c r="GX14" s="13"/>
      <c r="GY14" s="13"/>
      <c r="GZ14" s="13"/>
      <c r="HA14" s="13"/>
      <c r="HB14" s="13"/>
      <c r="HC14" s="13"/>
      <c r="HD14" s="13"/>
      <c r="HE14" s="13"/>
      <c r="HF14" s="13"/>
      <c r="HG14" s="13"/>
      <c r="HH14" s="13"/>
      <c r="HI14" s="13"/>
      <c r="HJ14" s="13"/>
      <c r="HK14" s="3"/>
    </row>
    <row r="15" s="1" customFormat="1" ht="26" customHeight="1" spans="1:219">
      <c r="A15" s="14">
        <v>3</v>
      </c>
      <c r="B15" s="20" t="s">
        <v>46</v>
      </c>
      <c r="C15" s="21" t="s">
        <v>45</v>
      </c>
      <c r="D15" s="22">
        <f>115*3</f>
        <v>345</v>
      </c>
      <c r="E15" s="11"/>
      <c r="F15" s="18"/>
      <c r="G15" s="24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  <c r="AY15" s="13"/>
      <c r="AZ15" s="13"/>
      <c r="BA15" s="13"/>
      <c r="BB15" s="13"/>
      <c r="BC15" s="13"/>
      <c r="BD15" s="13"/>
      <c r="BE15" s="13"/>
      <c r="BF15" s="13"/>
      <c r="BG15" s="13"/>
      <c r="BH15" s="13"/>
      <c r="BI15" s="13"/>
      <c r="BJ15" s="13"/>
      <c r="BK15" s="13"/>
      <c r="BL15" s="13"/>
      <c r="BM15" s="13"/>
      <c r="BN15" s="13"/>
      <c r="BO15" s="13"/>
      <c r="BP15" s="13"/>
      <c r="BQ15" s="13"/>
      <c r="BR15" s="13"/>
      <c r="BS15" s="13"/>
      <c r="BT15" s="13"/>
      <c r="BU15" s="13"/>
      <c r="BV15" s="13"/>
      <c r="BW15" s="13"/>
      <c r="BX15" s="13"/>
      <c r="BY15" s="13"/>
      <c r="BZ15" s="13"/>
      <c r="CA15" s="13"/>
      <c r="CB15" s="13"/>
      <c r="CC15" s="13"/>
      <c r="CD15" s="13"/>
      <c r="CE15" s="13"/>
      <c r="CF15" s="13"/>
      <c r="CG15" s="13"/>
      <c r="CH15" s="13"/>
      <c r="CI15" s="13"/>
      <c r="CJ15" s="13"/>
      <c r="CK15" s="13"/>
      <c r="CL15" s="13"/>
      <c r="CM15" s="13"/>
      <c r="CN15" s="13"/>
      <c r="CO15" s="13"/>
      <c r="CP15" s="13"/>
      <c r="CQ15" s="13"/>
      <c r="CR15" s="13"/>
      <c r="CS15" s="13"/>
      <c r="CT15" s="13"/>
      <c r="CU15" s="13"/>
      <c r="CV15" s="13"/>
      <c r="CW15" s="13"/>
      <c r="CX15" s="13"/>
      <c r="CY15" s="13"/>
      <c r="CZ15" s="13"/>
      <c r="DA15" s="13"/>
      <c r="DB15" s="13"/>
      <c r="DC15" s="13"/>
      <c r="DD15" s="13"/>
      <c r="DE15" s="13"/>
      <c r="DF15" s="13"/>
      <c r="DG15" s="13"/>
      <c r="DH15" s="13"/>
      <c r="DI15" s="13"/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3"/>
      <c r="DU15" s="13"/>
      <c r="DV15" s="13"/>
      <c r="DW15" s="13"/>
      <c r="DX15" s="13"/>
      <c r="DY15" s="13"/>
      <c r="DZ15" s="13"/>
      <c r="EA15" s="13"/>
      <c r="EB15" s="13"/>
      <c r="EC15" s="13"/>
      <c r="ED15" s="13"/>
      <c r="EE15" s="13"/>
      <c r="EF15" s="13"/>
      <c r="EG15" s="13"/>
      <c r="EH15" s="13"/>
      <c r="EI15" s="13"/>
      <c r="EJ15" s="13"/>
      <c r="EK15" s="13"/>
      <c r="EL15" s="13"/>
      <c r="EM15" s="13"/>
      <c r="EN15" s="13"/>
      <c r="EO15" s="13"/>
      <c r="EP15" s="13"/>
      <c r="EQ15" s="13"/>
      <c r="ER15" s="13"/>
      <c r="ES15" s="13"/>
      <c r="ET15" s="13"/>
      <c r="EU15" s="13"/>
      <c r="EV15" s="13"/>
      <c r="EW15" s="13"/>
      <c r="EX15" s="13"/>
      <c r="EY15" s="13"/>
      <c r="EZ15" s="13"/>
      <c r="FA15" s="13"/>
      <c r="FB15" s="13"/>
      <c r="FC15" s="13"/>
      <c r="FD15" s="13"/>
      <c r="FE15" s="13"/>
      <c r="FF15" s="13"/>
      <c r="FG15" s="13"/>
      <c r="FH15" s="13"/>
      <c r="FI15" s="13"/>
      <c r="FJ15" s="13"/>
      <c r="FK15" s="13"/>
      <c r="FL15" s="13"/>
      <c r="FM15" s="13"/>
      <c r="FN15" s="13"/>
      <c r="FO15" s="13"/>
      <c r="FP15" s="13"/>
      <c r="FQ15" s="13"/>
      <c r="FR15" s="13"/>
      <c r="FS15" s="13"/>
      <c r="FT15" s="13"/>
      <c r="FU15" s="13"/>
      <c r="FV15" s="13"/>
      <c r="FW15" s="13"/>
      <c r="FX15" s="13"/>
      <c r="FY15" s="13"/>
      <c r="FZ15" s="13"/>
      <c r="GA15" s="13"/>
      <c r="GB15" s="13"/>
      <c r="GC15" s="13"/>
      <c r="GD15" s="13"/>
      <c r="GE15" s="13"/>
      <c r="GF15" s="13"/>
      <c r="GG15" s="13"/>
      <c r="GH15" s="13"/>
      <c r="GI15" s="13"/>
      <c r="GJ15" s="13"/>
      <c r="GK15" s="13"/>
      <c r="GL15" s="13"/>
      <c r="GM15" s="13"/>
      <c r="GN15" s="13"/>
      <c r="GO15" s="13"/>
      <c r="GP15" s="13"/>
      <c r="GQ15" s="13"/>
      <c r="GR15" s="13"/>
      <c r="GS15" s="13"/>
      <c r="GT15" s="13"/>
      <c r="GU15" s="13"/>
      <c r="GV15" s="13"/>
      <c r="GW15" s="13"/>
      <c r="GX15" s="13"/>
      <c r="GY15" s="13"/>
      <c r="GZ15" s="13"/>
      <c r="HA15" s="13"/>
      <c r="HB15" s="13"/>
      <c r="HC15" s="13"/>
      <c r="HD15" s="13"/>
      <c r="HE15" s="13"/>
      <c r="HF15" s="13"/>
      <c r="HG15" s="13"/>
      <c r="HH15" s="13"/>
      <c r="HI15" s="13"/>
      <c r="HJ15" s="13"/>
      <c r="HK15" s="3"/>
    </row>
    <row r="16" s="1" customFormat="1" ht="26" customHeight="1" spans="1:219">
      <c r="A16" s="14">
        <v>4</v>
      </c>
      <c r="B16" s="20" t="s">
        <v>47</v>
      </c>
      <c r="C16" s="21" t="s">
        <v>45</v>
      </c>
      <c r="D16" s="22">
        <f>115*2</f>
        <v>230</v>
      </c>
      <c r="E16" s="11"/>
      <c r="F16" s="18"/>
      <c r="G16" s="25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  <c r="AY16" s="13"/>
      <c r="AZ16" s="13"/>
      <c r="BA16" s="13"/>
      <c r="BB16" s="13"/>
      <c r="BC16" s="13"/>
      <c r="BD16" s="13"/>
      <c r="BE16" s="13"/>
      <c r="BF16" s="13"/>
      <c r="BG16" s="13"/>
      <c r="BH16" s="13"/>
      <c r="BI16" s="13"/>
      <c r="BJ16" s="13"/>
      <c r="BK16" s="13"/>
      <c r="BL16" s="13"/>
      <c r="BM16" s="13"/>
      <c r="BN16" s="13"/>
      <c r="BO16" s="13"/>
      <c r="BP16" s="13"/>
      <c r="BQ16" s="13"/>
      <c r="BR16" s="13"/>
      <c r="BS16" s="13"/>
      <c r="BT16" s="13"/>
      <c r="BU16" s="13"/>
      <c r="BV16" s="13"/>
      <c r="BW16" s="13"/>
      <c r="BX16" s="13"/>
      <c r="BY16" s="13"/>
      <c r="BZ16" s="13"/>
      <c r="CA16" s="13"/>
      <c r="CB16" s="13"/>
      <c r="CC16" s="13"/>
      <c r="CD16" s="13"/>
      <c r="CE16" s="13"/>
      <c r="CF16" s="13"/>
      <c r="CG16" s="13"/>
      <c r="CH16" s="13"/>
      <c r="CI16" s="13"/>
      <c r="CJ16" s="13"/>
      <c r="CK16" s="13"/>
      <c r="CL16" s="13"/>
      <c r="CM16" s="13"/>
      <c r="CN16" s="13"/>
      <c r="CO16" s="13"/>
      <c r="CP16" s="13"/>
      <c r="CQ16" s="13"/>
      <c r="CR16" s="13"/>
      <c r="CS16" s="13"/>
      <c r="CT16" s="13"/>
      <c r="CU16" s="13"/>
      <c r="CV16" s="13"/>
      <c r="CW16" s="13"/>
      <c r="CX16" s="13"/>
      <c r="CY16" s="13"/>
      <c r="CZ16" s="13"/>
      <c r="DA16" s="13"/>
      <c r="DB16" s="13"/>
      <c r="DC16" s="13"/>
      <c r="DD16" s="13"/>
      <c r="DE16" s="13"/>
      <c r="DF16" s="13"/>
      <c r="DG16" s="13"/>
      <c r="DH16" s="13"/>
      <c r="DI16" s="13"/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3"/>
      <c r="DU16" s="13"/>
      <c r="DV16" s="13"/>
      <c r="DW16" s="13"/>
      <c r="DX16" s="13"/>
      <c r="DY16" s="13"/>
      <c r="DZ16" s="13"/>
      <c r="EA16" s="13"/>
      <c r="EB16" s="13"/>
      <c r="EC16" s="13"/>
      <c r="ED16" s="13"/>
      <c r="EE16" s="13"/>
      <c r="EF16" s="13"/>
      <c r="EG16" s="13"/>
      <c r="EH16" s="13"/>
      <c r="EI16" s="13"/>
      <c r="EJ16" s="13"/>
      <c r="EK16" s="13"/>
      <c r="EL16" s="13"/>
      <c r="EM16" s="13"/>
      <c r="EN16" s="13"/>
      <c r="EO16" s="13"/>
      <c r="EP16" s="13"/>
      <c r="EQ16" s="13"/>
      <c r="ER16" s="13"/>
      <c r="ES16" s="13"/>
      <c r="ET16" s="13"/>
      <c r="EU16" s="13"/>
      <c r="EV16" s="13"/>
      <c r="EW16" s="13"/>
      <c r="EX16" s="13"/>
      <c r="EY16" s="13"/>
      <c r="EZ16" s="13"/>
      <c r="FA16" s="13"/>
      <c r="FB16" s="13"/>
      <c r="FC16" s="13"/>
      <c r="FD16" s="13"/>
      <c r="FE16" s="13"/>
      <c r="FF16" s="13"/>
      <c r="FG16" s="13"/>
      <c r="FH16" s="13"/>
      <c r="FI16" s="13"/>
      <c r="FJ16" s="13"/>
      <c r="FK16" s="13"/>
      <c r="FL16" s="13"/>
      <c r="FM16" s="13"/>
      <c r="FN16" s="13"/>
      <c r="FO16" s="13"/>
      <c r="FP16" s="13"/>
      <c r="FQ16" s="13"/>
      <c r="FR16" s="13"/>
      <c r="FS16" s="13"/>
      <c r="FT16" s="13"/>
      <c r="FU16" s="13"/>
      <c r="FV16" s="13"/>
      <c r="FW16" s="13"/>
      <c r="FX16" s="13"/>
      <c r="FY16" s="13"/>
      <c r="FZ16" s="13"/>
      <c r="GA16" s="13"/>
      <c r="GB16" s="13"/>
      <c r="GC16" s="13"/>
      <c r="GD16" s="13"/>
      <c r="GE16" s="13"/>
      <c r="GF16" s="13"/>
      <c r="GG16" s="13"/>
      <c r="GH16" s="13"/>
      <c r="GI16" s="13"/>
      <c r="GJ16" s="13"/>
      <c r="GK16" s="13"/>
      <c r="GL16" s="13"/>
      <c r="GM16" s="13"/>
      <c r="GN16" s="13"/>
      <c r="GO16" s="13"/>
      <c r="GP16" s="13"/>
      <c r="GQ16" s="13"/>
      <c r="GR16" s="13"/>
      <c r="GS16" s="13"/>
      <c r="GT16" s="13"/>
      <c r="GU16" s="13"/>
      <c r="GV16" s="13"/>
      <c r="GW16" s="13"/>
      <c r="GX16" s="13"/>
      <c r="GY16" s="13"/>
      <c r="GZ16" s="13"/>
      <c r="HA16" s="13"/>
      <c r="HB16" s="13"/>
      <c r="HC16" s="13"/>
      <c r="HD16" s="13"/>
      <c r="HE16" s="13"/>
      <c r="HF16" s="13"/>
      <c r="HG16" s="13"/>
      <c r="HH16" s="13"/>
      <c r="HI16" s="13"/>
      <c r="HJ16" s="13"/>
      <c r="HK16" s="3"/>
    </row>
    <row r="17" s="1" customFormat="1" ht="26" customHeight="1" spans="1:220">
      <c r="A17" s="14">
        <v>5</v>
      </c>
      <c r="B17" s="20" t="s">
        <v>48</v>
      </c>
      <c r="C17" s="21" t="s">
        <v>45</v>
      </c>
      <c r="D17" s="22">
        <f>115*2</f>
        <v>230</v>
      </c>
      <c r="E17" s="11"/>
      <c r="F17" s="26"/>
      <c r="G17" s="24"/>
      <c r="H17" s="27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  <c r="AY17" s="13"/>
      <c r="AZ17" s="13"/>
      <c r="BA17" s="13"/>
      <c r="BB17" s="13"/>
      <c r="BC17" s="13"/>
      <c r="BD17" s="13"/>
      <c r="BE17" s="13"/>
      <c r="BF17" s="13"/>
      <c r="BG17" s="13"/>
      <c r="BH17" s="13"/>
      <c r="BI17" s="13"/>
      <c r="BJ17" s="13"/>
      <c r="BK17" s="13"/>
      <c r="BL17" s="13"/>
      <c r="BM17" s="13"/>
      <c r="BN17" s="13"/>
      <c r="BO17" s="13"/>
      <c r="BP17" s="13"/>
      <c r="BQ17" s="13"/>
      <c r="BR17" s="13"/>
      <c r="BS17" s="13"/>
      <c r="BT17" s="13"/>
      <c r="BU17" s="13"/>
      <c r="BV17" s="13"/>
      <c r="BW17" s="13"/>
      <c r="BX17" s="13"/>
      <c r="BY17" s="13"/>
      <c r="BZ17" s="13"/>
      <c r="CA17" s="13"/>
      <c r="CB17" s="13"/>
      <c r="CC17" s="13"/>
      <c r="CD17" s="13"/>
      <c r="CE17" s="13"/>
      <c r="CF17" s="13"/>
      <c r="CG17" s="13"/>
      <c r="CH17" s="13"/>
      <c r="CI17" s="13"/>
      <c r="CJ17" s="13"/>
      <c r="CK17" s="13"/>
      <c r="CL17" s="13"/>
      <c r="CM17" s="13"/>
      <c r="CN17" s="13"/>
      <c r="CO17" s="13"/>
      <c r="CP17" s="13"/>
      <c r="CQ17" s="13"/>
      <c r="CR17" s="13"/>
      <c r="CS17" s="13"/>
      <c r="CT17" s="13"/>
      <c r="CU17" s="13"/>
      <c r="CV17" s="13"/>
      <c r="CW17" s="13"/>
      <c r="CX17" s="13"/>
      <c r="CY17" s="13"/>
      <c r="CZ17" s="13"/>
      <c r="DA17" s="13"/>
      <c r="DB17" s="13"/>
      <c r="DC17" s="13"/>
      <c r="DD17" s="13"/>
      <c r="DE17" s="13"/>
      <c r="DF17" s="13"/>
      <c r="DG17" s="13"/>
      <c r="DH17" s="13"/>
      <c r="DI17" s="13"/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3"/>
      <c r="DU17" s="13"/>
      <c r="DV17" s="13"/>
      <c r="DW17" s="13"/>
      <c r="DX17" s="13"/>
      <c r="DY17" s="13"/>
      <c r="DZ17" s="13"/>
      <c r="EA17" s="13"/>
      <c r="EB17" s="13"/>
      <c r="EC17" s="13"/>
      <c r="ED17" s="13"/>
      <c r="EE17" s="13"/>
      <c r="EF17" s="13"/>
      <c r="EG17" s="13"/>
      <c r="EH17" s="13"/>
      <c r="EI17" s="13"/>
      <c r="EJ17" s="13"/>
      <c r="EK17" s="13"/>
      <c r="EL17" s="13"/>
      <c r="EM17" s="13"/>
      <c r="EN17" s="13"/>
      <c r="EO17" s="13"/>
      <c r="EP17" s="13"/>
      <c r="EQ17" s="13"/>
      <c r="ER17" s="13"/>
      <c r="ES17" s="13"/>
      <c r="ET17" s="13"/>
      <c r="EU17" s="13"/>
      <c r="EV17" s="13"/>
      <c r="EW17" s="13"/>
      <c r="EX17" s="13"/>
      <c r="EY17" s="13"/>
      <c r="EZ17" s="13"/>
      <c r="FA17" s="13"/>
      <c r="FB17" s="13"/>
      <c r="FC17" s="13"/>
      <c r="FD17" s="13"/>
      <c r="FE17" s="13"/>
      <c r="FF17" s="13"/>
      <c r="FG17" s="13"/>
      <c r="FH17" s="13"/>
      <c r="FI17" s="13"/>
      <c r="FJ17" s="13"/>
      <c r="FK17" s="13"/>
      <c r="FL17" s="13"/>
      <c r="FM17" s="13"/>
      <c r="FN17" s="13"/>
      <c r="FO17" s="13"/>
      <c r="FP17" s="13"/>
      <c r="FQ17" s="13"/>
      <c r="FR17" s="13"/>
      <c r="FS17" s="13"/>
      <c r="FT17" s="13"/>
      <c r="FU17" s="13"/>
      <c r="FV17" s="13"/>
      <c r="FW17" s="13"/>
      <c r="FX17" s="13"/>
      <c r="FY17" s="13"/>
      <c r="FZ17" s="13"/>
      <c r="GA17" s="13"/>
      <c r="GB17" s="13"/>
      <c r="GC17" s="13"/>
      <c r="GD17" s="13"/>
      <c r="GE17" s="13"/>
      <c r="GF17" s="13"/>
      <c r="GG17" s="13"/>
      <c r="GH17" s="13"/>
      <c r="GI17" s="13"/>
      <c r="GJ17" s="13"/>
      <c r="GK17" s="13"/>
      <c r="GL17" s="13"/>
      <c r="GM17" s="13"/>
      <c r="GN17" s="13"/>
      <c r="GO17" s="13"/>
      <c r="GP17" s="13"/>
      <c r="GQ17" s="13"/>
      <c r="GR17" s="13"/>
      <c r="GS17" s="13"/>
      <c r="GT17" s="13"/>
      <c r="GU17" s="13"/>
      <c r="GV17" s="13"/>
      <c r="GW17" s="13"/>
      <c r="GX17" s="13"/>
      <c r="GY17" s="13"/>
      <c r="GZ17" s="13"/>
      <c r="HA17" s="13"/>
      <c r="HB17" s="13"/>
      <c r="HC17" s="13"/>
      <c r="HD17" s="13"/>
      <c r="HE17" s="13"/>
      <c r="HF17" s="13"/>
      <c r="HG17" s="13"/>
      <c r="HH17" s="13"/>
      <c r="HI17" s="13"/>
      <c r="HJ17" s="13"/>
      <c r="HK17" s="13"/>
      <c r="HL17" s="3"/>
    </row>
    <row r="18" s="1" customFormat="1" ht="26" customHeight="1" spans="1:220">
      <c r="A18" s="11">
        <v>6</v>
      </c>
      <c r="B18" s="11" t="s">
        <v>49</v>
      </c>
      <c r="C18" s="11" t="s">
        <v>45</v>
      </c>
      <c r="D18" s="11">
        <v>230</v>
      </c>
      <c r="E18" s="11"/>
      <c r="F18" s="18"/>
      <c r="G18" s="7"/>
      <c r="H18" s="28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  <c r="AY18" s="13"/>
      <c r="AZ18" s="13"/>
      <c r="BA18" s="13"/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3"/>
      <c r="BM18" s="13"/>
      <c r="BN18" s="13"/>
      <c r="BO18" s="13"/>
      <c r="BP18" s="13"/>
      <c r="BQ18" s="13"/>
      <c r="BR18" s="13"/>
      <c r="BS18" s="13"/>
      <c r="BT18" s="13"/>
      <c r="BU18" s="13"/>
      <c r="BV18" s="13"/>
      <c r="BW18" s="13"/>
      <c r="BX18" s="13"/>
      <c r="BY18" s="13"/>
      <c r="BZ18" s="13"/>
      <c r="CA18" s="13"/>
      <c r="CB18" s="13"/>
      <c r="CC18" s="13"/>
      <c r="CD18" s="13"/>
      <c r="CE18" s="13"/>
      <c r="CF18" s="13"/>
      <c r="CG18" s="13"/>
      <c r="CH18" s="13"/>
      <c r="CI18" s="13"/>
      <c r="CJ18" s="13"/>
      <c r="CK18" s="13"/>
      <c r="CL18" s="13"/>
      <c r="CM18" s="13"/>
      <c r="CN18" s="13"/>
      <c r="CO18" s="13"/>
      <c r="CP18" s="13"/>
      <c r="CQ18" s="13"/>
      <c r="CR18" s="13"/>
      <c r="CS18" s="13"/>
      <c r="CT18" s="13"/>
      <c r="CU18" s="13"/>
      <c r="CV18" s="13"/>
      <c r="CW18" s="13"/>
      <c r="CX18" s="13"/>
      <c r="CY18" s="13"/>
      <c r="CZ18" s="13"/>
      <c r="DA18" s="13"/>
      <c r="DB18" s="13"/>
      <c r="DC18" s="13"/>
      <c r="DD18" s="13"/>
      <c r="DE18" s="13"/>
      <c r="DF18" s="13"/>
      <c r="DG18" s="13"/>
      <c r="DH18" s="13"/>
      <c r="DI18" s="13"/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3"/>
      <c r="DU18" s="13"/>
      <c r="DV18" s="13"/>
      <c r="DW18" s="13"/>
      <c r="DX18" s="13"/>
      <c r="DY18" s="13"/>
      <c r="DZ18" s="13"/>
      <c r="EA18" s="13"/>
      <c r="EB18" s="13"/>
      <c r="EC18" s="13"/>
      <c r="ED18" s="13"/>
      <c r="EE18" s="13"/>
      <c r="EF18" s="13"/>
      <c r="EG18" s="13"/>
      <c r="EH18" s="13"/>
      <c r="EI18" s="13"/>
      <c r="EJ18" s="13"/>
      <c r="EK18" s="13"/>
      <c r="EL18" s="13"/>
      <c r="EM18" s="13"/>
      <c r="EN18" s="13"/>
      <c r="EO18" s="13"/>
      <c r="EP18" s="13"/>
      <c r="EQ18" s="13"/>
      <c r="ER18" s="13"/>
      <c r="ES18" s="13"/>
      <c r="ET18" s="13"/>
      <c r="EU18" s="13"/>
      <c r="EV18" s="13"/>
      <c r="EW18" s="13"/>
      <c r="EX18" s="13"/>
      <c r="EY18" s="13"/>
      <c r="EZ18" s="13"/>
      <c r="FA18" s="13"/>
      <c r="FB18" s="13"/>
      <c r="FC18" s="13"/>
      <c r="FD18" s="13"/>
      <c r="FE18" s="13"/>
      <c r="FF18" s="13"/>
      <c r="FG18" s="13"/>
      <c r="FH18" s="13"/>
      <c r="FI18" s="13"/>
      <c r="FJ18" s="13"/>
      <c r="FK18" s="13"/>
      <c r="FL18" s="13"/>
      <c r="FM18" s="13"/>
      <c r="FN18" s="13"/>
      <c r="FO18" s="13"/>
      <c r="FP18" s="13"/>
      <c r="FQ18" s="13"/>
      <c r="FR18" s="13"/>
      <c r="FS18" s="13"/>
      <c r="FT18" s="13"/>
      <c r="FU18" s="13"/>
      <c r="FV18" s="13"/>
      <c r="FW18" s="13"/>
      <c r="FX18" s="13"/>
      <c r="FY18" s="13"/>
      <c r="FZ18" s="13"/>
      <c r="GA18" s="13"/>
      <c r="GB18" s="13"/>
      <c r="GC18" s="13"/>
      <c r="GD18" s="13"/>
      <c r="GE18" s="13"/>
      <c r="GF18" s="13"/>
      <c r="GG18" s="13"/>
      <c r="GH18" s="13"/>
      <c r="GI18" s="13"/>
      <c r="GJ18" s="13"/>
      <c r="GK18" s="13"/>
      <c r="GL18" s="13"/>
      <c r="GM18" s="13"/>
      <c r="GN18" s="13"/>
      <c r="GO18" s="13"/>
      <c r="GP18" s="13"/>
      <c r="GQ18" s="13"/>
      <c r="GR18" s="13"/>
      <c r="GS18" s="13"/>
      <c r="GT18" s="13"/>
      <c r="GU18" s="13"/>
      <c r="GV18" s="13"/>
      <c r="GW18" s="13"/>
      <c r="GX18" s="13"/>
      <c r="GY18" s="13"/>
      <c r="GZ18" s="13"/>
      <c r="HA18" s="13"/>
      <c r="HB18" s="13"/>
      <c r="HC18" s="13"/>
      <c r="HD18" s="13"/>
      <c r="HE18" s="13"/>
      <c r="HF18" s="13"/>
      <c r="HG18" s="13"/>
      <c r="HH18" s="13"/>
      <c r="HI18" s="13"/>
      <c r="HJ18" s="13"/>
      <c r="HK18" s="13"/>
      <c r="HL18" s="3"/>
    </row>
    <row r="19" s="1" customFormat="1" ht="26" customHeight="1" spans="1:220">
      <c r="A19" s="7" t="s">
        <v>53</v>
      </c>
      <c r="B19" s="7" t="s">
        <v>54</v>
      </c>
      <c r="C19" s="7"/>
      <c r="D19" s="7"/>
      <c r="E19" s="7"/>
      <c r="F19" s="12"/>
      <c r="G19" s="7" t="s">
        <v>55</v>
      </c>
      <c r="H19" s="28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  <c r="AY19" s="13"/>
      <c r="AZ19" s="13"/>
      <c r="BA19" s="13"/>
      <c r="BB19" s="13"/>
      <c r="BC19" s="13"/>
      <c r="BD19" s="13"/>
      <c r="BE19" s="13"/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3"/>
      <c r="BU19" s="13"/>
      <c r="BV19" s="13"/>
      <c r="BW19" s="13"/>
      <c r="BX19" s="13"/>
      <c r="BY19" s="13"/>
      <c r="BZ19" s="13"/>
      <c r="CA19" s="13"/>
      <c r="CB19" s="13"/>
      <c r="CC19" s="13"/>
      <c r="CD19" s="13"/>
      <c r="CE19" s="13"/>
      <c r="CF19" s="13"/>
      <c r="CG19" s="13"/>
      <c r="CH19" s="13"/>
      <c r="CI19" s="13"/>
      <c r="CJ19" s="13"/>
      <c r="CK19" s="13"/>
      <c r="CL19" s="13"/>
      <c r="CM19" s="13"/>
      <c r="CN19" s="13"/>
      <c r="CO19" s="13"/>
      <c r="CP19" s="13"/>
      <c r="CQ19" s="13"/>
      <c r="CR19" s="13"/>
      <c r="CS19" s="13"/>
      <c r="CT19" s="13"/>
      <c r="CU19" s="13"/>
      <c r="CV19" s="13"/>
      <c r="CW19" s="13"/>
      <c r="CX19" s="13"/>
      <c r="CY19" s="13"/>
      <c r="CZ19" s="13"/>
      <c r="DA19" s="13"/>
      <c r="DB19" s="13"/>
      <c r="DC19" s="13"/>
      <c r="DD19" s="13"/>
      <c r="DE19" s="13"/>
      <c r="DF19" s="13"/>
      <c r="DG19" s="13"/>
      <c r="DH19" s="13"/>
      <c r="DI19" s="13"/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3"/>
      <c r="DU19" s="13"/>
      <c r="DV19" s="13"/>
      <c r="DW19" s="13"/>
      <c r="DX19" s="13"/>
      <c r="DY19" s="13"/>
      <c r="DZ19" s="13"/>
      <c r="EA19" s="13"/>
      <c r="EB19" s="13"/>
      <c r="EC19" s="13"/>
      <c r="ED19" s="13"/>
      <c r="EE19" s="13"/>
      <c r="EF19" s="13"/>
      <c r="EG19" s="13"/>
      <c r="EH19" s="13"/>
      <c r="EI19" s="13"/>
      <c r="EJ19" s="13"/>
      <c r="EK19" s="13"/>
      <c r="EL19" s="13"/>
      <c r="EM19" s="13"/>
      <c r="EN19" s="13"/>
      <c r="EO19" s="13"/>
      <c r="EP19" s="13"/>
      <c r="EQ19" s="13"/>
      <c r="ER19" s="13"/>
      <c r="ES19" s="13"/>
      <c r="ET19" s="13"/>
      <c r="EU19" s="13"/>
      <c r="EV19" s="13"/>
      <c r="EW19" s="13"/>
      <c r="EX19" s="13"/>
      <c r="EY19" s="13"/>
      <c r="EZ19" s="13"/>
      <c r="FA19" s="13"/>
      <c r="FB19" s="13"/>
      <c r="FC19" s="13"/>
      <c r="FD19" s="13"/>
      <c r="FE19" s="13"/>
      <c r="FF19" s="13"/>
      <c r="FG19" s="13"/>
      <c r="FH19" s="13"/>
      <c r="FI19" s="13"/>
      <c r="FJ19" s="13"/>
      <c r="FK19" s="13"/>
      <c r="FL19" s="13"/>
      <c r="FM19" s="13"/>
      <c r="FN19" s="13"/>
      <c r="FO19" s="13"/>
      <c r="FP19" s="13"/>
      <c r="FQ19" s="13"/>
      <c r="FR19" s="13"/>
      <c r="FS19" s="13"/>
      <c r="FT19" s="13"/>
      <c r="FU19" s="13"/>
      <c r="FV19" s="13"/>
      <c r="FW19" s="13"/>
      <c r="FX19" s="13"/>
      <c r="FY19" s="13"/>
      <c r="FZ19" s="13"/>
      <c r="GA19" s="13"/>
      <c r="GB19" s="13"/>
      <c r="GC19" s="13"/>
      <c r="GD19" s="13"/>
      <c r="GE19" s="13"/>
      <c r="GF19" s="13"/>
      <c r="GG19" s="13"/>
      <c r="GH19" s="13"/>
      <c r="GI19" s="13"/>
      <c r="GJ19" s="13"/>
      <c r="GK19" s="13"/>
      <c r="GL19" s="13"/>
      <c r="GM19" s="13"/>
      <c r="GN19" s="13"/>
      <c r="GO19" s="13"/>
      <c r="GP19" s="13"/>
      <c r="GQ19" s="13"/>
      <c r="GR19" s="13"/>
      <c r="GS19" s="13"/>
      <c r="GT19" s="13"/>
      <c r="GU19" s="13"/>
      <c r="GV19" s="13"/>
      <c r="GW19" s="13"/>
      <c r="GX19" s="13"/>
      <c r="GY19" s="13"/>
      <c r="GZ19" s="13"/>
      <c r="HA19" s="13"/>
      <c r="HB19" s="13"/>
      <c r="HC19" s="13"/>
      <c r="HD19" s="13"/>
      <c r="HE19" s="13"/>
      <c r="HF19" s="13"/>
      <c r="HG19" s="13"/>
      <c r="HH19" s="13"/>
      <c r="HI19" s="13"/>
      <c r="HJ19" s="13"/>
      <c r="HK19" s="13"/>
      <c r="HL19" s="3"/>
    </row>
    <row r="20" s="1" customFormat="1" ht="34" customHeight="1" spans="1:220">
      <c r="A20" s="14">
        <v>1</v>
      </c>
      <c r="B20" s="14" t="s">
        <v>41</v>
      </c>
      <c r="C20" s="15" t="s">
        <v>42</v>
      </c>
      <c r="D20" s="16">
        <f>5990*1.5*3+(189+10)*(1.3+4.5)</f>
        <v>28109.2</v>
      </c>
      <c r="E20" s="17"/>
      <c r="F20" s="18"/>
      <c r="G20" s="19" t="s">
        <v>43</v>
      </c>
      <c r="H20" s="28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  <c r="AY20" s="13"/>
      <c r="AZ20" s="13"/>
      <c r="BA20" s="13"/>
      <c r="BB20" s="13"/>
      <c r="BC20" s="13"/>
      <c r="BD20" s="13"/>
      <c r="BE20" s="13"/>
      <c r="BF20" s="13"/>
      <c r="BG20" s="13"/>
      <c r="BH20" s="13"/>
      <c r="BI20" s="13"/>
      <c r="BJ20" s="13"/>
      <c r="BK20" s="13"/>
      <c r="BL20" s="13"/>
      <c r="BM20" s="13"/>
      <c r="BN20" s="13"/>
      <c r="BO20" s="13"/>
      <c r="BP20" s="13"/>
      <c r="BQ20" s="13"/>
      <c r="BR20" s="13"/>
      <c r="BS20" s="13"/>
      <c r="BT20" s="13"/>
      <c r="BU20" s="13"/>
      <c r="BV20" s="13"/>
      <c r="BW20" s="13"/>
      <c r="BX20" s="13"/>
      <c r="BY20" s="13"/>
      <c r="BZ20" s="13"/>
      <c r="CA20" s="13"/>
      <c r="CB20" s="13"/>
      <c r="CC20" s="13"/>
      <c r="CD20" s="13"/>
      <c r="CE20" s="13"/>
      <c r="CF20" s="13"/>
      <c r="CG20" s="13"/>
      <c r="CH20" s="13"/>
      <c r="CI20" s="13"/>
      <c r="CJ20" s="13"/>
      <c r="CK20" s="13"/>
      <c r="CL20" s="13"/>
      <c r="CM20" s="13"/>
      <c r="CN20" s="13"/>
      <c r="CO20" s="13"/>
      <c r="CP20" s="13"/>
      <c r="CQ20" s="13"/>
      <c r="CR20" s="13"/>
      <c r="CS20" s="13"/>
      <c r="CT20" s="13"/>
      <c r="CU20" s="13"/>
      <c r="CV20" s="13"/>
      <c r="CW20" s="13"/>
      <c r="CX20" s="13"/>
      <c r="CY20" s="13"/>
      <c r="CZ20" s="13"/>
      <c r="DA20" s="13"/>
      <c r="DB20" s="13"/>
      <c r="DC20" s="13"/>
      <c r="DD20" s="13"/>
      <c r="DE20" s="13"/>
      <c r="DF20" s="13"/>
      <c r="DG20" s="13"/>
      <c r="DH20" s="13"/>
      <c r="DI20" s="13"/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3"/>
      <c r="DU20" s="13"/>
      <c r="DV20" s="13"/>
      <c r="DW20" s="13"/>
      <c r="DX20" s="13"/>
      <c r="DY20" s="13"/>
      <c r="DZ20" s="13"/>
      <c r="EA20" s="13"/>
      <c r="EB20" s="13"/>
      <c r="EC20" s="13"/>
      <c r="ED20" s="13"/>
      <c r="EE20" s="13"/>
      <c r="EF20" s="13"/>
      <c r="EG20" s="13"/>
      <c r="EH20" s="13"/>
      <c r="EI20" s="13"/>
      <c r="EJ20" s="13"/>
      <c r="EK20" s="13"/>
      <c r="EL20" s="13"/>
      <c r="EM20" s="13"/>
      <c r="EN20" s="13"/>
      <c r="EO20" s="13"/>
      <c r="EP20" s="13"/>
      <c r="EQ20" s="13"/>
      <c r="ER20" s="13"/>
      <c r="ES20" s="13"/>
      <c r="ET20" s="13"/>
      <c r="EU20" s="13"/>
      <c r="EV20" s="13"/>
      <c r="EW20" s="13"/>
      <c r="EX20" s="13"/>
      <c r="EY20" s="13"/>
      <c r="EZ20" s="13"/>
      <c r="FA20" s="13"/>
      <c r="FB20" s="13"/>
      <c r="FC20" s="13"/>
      <c r="FD20" s="13"/>
      <c r="FE20" s="13"/>
      <c r="FF20" s="13"/>
      <c r="FG20" s="13"/>
      <c r="FH20" s="13"/>
      <c r="FI20" s="13"/>
      <c r="FJ20" s="13"/>
      <c r="FK20" s="13"/>
      <c r="FL20" s="13"/>
      <c r="FM20" s="13"/>
      <c r="FN20" s="13"/>
      <c r="FO20" s="13"/>
      <c r="FP20" s="13"/>
      <c r="FQ20" s="13"/>
      <c r="FR20" s="13"/>
      <c r="FS20" s="13"/>
      <c r="FT20" s="13"/>
      <c r="FU20" s="13"/>
      <c r="FV20" s="13"/>
      <c r="FW20" s="13"/>
      <c r="FX20" s="13"/>
      <c r="FY20" s="13"/>
      <c r="FZ20" s="13"/>
      <c r="GA20" s="13"/>
      <c r="GB20" s="13"/>
      <c r="GC20" s="13"/>
      <c r="GD20" s="13"/>
      <c r="GE20" s="13"/>
      <c r="GF20" s="13"/>
      <c r="GG20" s="13"/>
      <c r="GH20" s="13"/>
      <c r="GI20" s="13"/>
      <c r="GJ20" s="13"/>
      <c r="GK20" s="13"/>
      <c r="GL20" s="13"/>
      <c r="GM20" s="13"/>
      <c r="GN20" s="13"/>
      <c r="GO20" s="13"/>
      <c r="GP20" s="13"/>
      <c r="GQ20" s="13"/>
      <c r="GR20" s="13"/>
      <c r="GS20" s="13"/>
      <c r="GT20" s="13"/>
      <c r="GU20" s="13"/>
      <c r="GV20" s="13"/>
      <c r="GW20" s="13"/>
      <c r="GX20" s="13"/>
      <c r="GY20" s="13"/>
      <c r="GZ20" s="13"/>
      <c r="HA20" s="13"/>
      <c r="HB20" s="13"/>
      <c r="HC20" s="13"/>
      <c r="HD20" s="13"/>
      <c r="HE20" s="13"/>
      <c r="HF20" s="13"/>
      <c r="HG20" s="13"/>
      <c r="HH20" s="13"/>
      <c r="HI20" s="13"/>
      <c r="HJ20" s="13"/>
      <c r="HK20" s="13"/>
      <c r="HL20" s="3"/>
    </row>
    <row r="21" s="1" customFormat="1" ht="26" customHeight="1" spans="1:220">
      <c r="A21" s="14">
        <v>2</v>
      </c>
      <c r="B21" s="20" t="s">
        <v>44</v>
      </c>
      <c r="C21" s="21" t="s">
        <v>45</v>
      </c>
      <c r="D21" s="22">
        <f>189+10</f>
        <v>199</v>
      </c>
      <c r="E21" s="11"/>
      <c r="F21" s="18"/>
      <c r="G21" s="19"/>
      <c r="H21" s="28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  <c r="AY21" s="13"/>
      <c r="AZ21" s="13"/>
      <c r="BA21" s="13"/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3"/>
      <c r="BM21" s="13"/>
      <c r="BN21" s="13"/>
      <c r="BO21" s="13"/>
      <c r="BP21" s="13"/>
      <c r="BQ21" s="13"/>
      <c r="BR21" s="13"/>
      <c r="BS21" s="13"/>
      <c r="BT21" s="13"/>
      <c r="BU21" s="13"/>
      <c r="BV21" s="13"/>
      <c r="BW21" s="13"/>
      <c r="BX21" s="13"/>
      <c r="BY21" s="13"/>
      <c r="BZ21" s="13"/>
      <c r="CA21" s="13"/>
      <c r="CB21" s="13"/>
      <c r="CC21" s="13"/>
      <c r="CD21" s="13"/>
      <c r="CE21" s="13"/>
      <c r="CF21" s="13"/>
      <c r="CG21" s="13"/>
      <c r="CH21" s="13"/>
      <c r="CI21" s="13"/>
      <c r="CJ21" s="13"/>
      <c r="CK21" s="13"/>
      <c r="CL21" s="13"/>
      <c r="CM21" s="13"/>
      <c r="CN21" s="13"/>
      <c r="CO21" s="13"/>
      <c r="CP21" s="13"/>
      <c r="CQ21" s="13"/>
      <c r="CR21" s="13"/>
      <c r="CS21" s="13"/>
      <c r="CT21" s="13"/>
      <c r="CU21" s="13"/>
      <c r="CV21" s="13"/>
      <c r="CW21" s="13"/>
      <c r="CX21" s="13"/>
      <c r="CY21" s="13"/>
      <c r="CZ21" s="13"/>
      <c r="DA21" s="13"/>
      <c r="DB21" s="13"/>
      <c r="DC21" s="13"/>
      <c r="DD21" s="13"/>
      <c r="DE21" s="13"/>
      <c r="DF21" s="13"/>
      <c r="DG21" s="13"/>
      <c r="DH21" s="13"/>
      <c r="DI21" s="13"/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3"/>
      <c r="DU21" s="13"/>
      <c r="DV21" s="13"/>
      <c r="DW21" s="13"/>
      <c r="DX21" s="13"/>
      <c r="DY21" s="13"/>
      <c r="DZ21" s="13"/>
      <c r="EA21" s="13"/>
      <c r="EB21" s="13"/>
      <c r="EC21" s="13"/>
      <c r="ED21" s="13"/>
      <c r="EE21" s="13"/>
      <c r="EF21" s="13"/>
      <c r="EG21" s="13"/>
      <c r="EH21" s="13"/>
      <c r="EI21" s="13"/>
      <c r="EJ21" s="13"/>
      <c r="EK21" s="13"/>
      <c r="EL21" s="13"/>
      <c r="EM21" s="13"/>
      <c r="EN21" s="13"/>
      <c r="EO21" s="13"/>
      <c r="EP21" s="13"/>
      <c r="EQ21" s="13"/>
      <c r="ER21" s="13"/>
      <c r="ES21" s="13"/>
      <c r="ET21" s="13"/>
      <c r="EU21" s="13"/>
      <c r="EV21" s="13"/>
      <c r="EW21" s="13"/>
      <c r="EX21" s="13"/>
      <c r="EY21" s="13"/>
      <c r="EZ21" s="13"/>
      <c r="FA21" s="13"/>
      <c r="FB21" s="13"/>
      <c r="FC21" s="13"/>
      <c r="FD21" s="13"/>
      <c r="FE21" s="13"/>
      <c r="FF21" s="13"/>
      <c r="FG21" s="13"/>
      <c r="FH21" s="13"/>
      <c r="FI21" s="13"/>
      <c r="FJ21" s="13"/>
      <c r="FK21" s="13"/>
      <c r="FL21" s="13"/>
      <c r="FM21" s="13"/>
      <c r="FN21" s="13"/>
      <c r="FO21" s="13"/>
      <c r="FP21" s="13"/>
      <c r="FQ21" s="13"/>
      <c r="FR21" s="13"/>
      <c r="FS21" s="13"/>
      <c r="FT21" s="13"/>
      <c r="FU21" s="13"/>
      <c r="FV21" s="13"/>
      <c r="FW21" s="13"/>
      <c r="FX21" s="13"/>
      <c r="FY21" s="13"/>
      <c r="FZ21" s="13"/>
      <c r="GA21" s="13"/>
      <c r="GB21" s="13"/>
      <c r="GC21" s="13"/>
      <c r="GD21" s="13"/>
      <c r="GE21" s="13"/>
      <c r="GF21" s="13"/>
      <c r="GG21" s="13"/>
      <c r="GH21" s="13"/>
      <c r="GI21" s="13"/>
      <c r="GJ21" s="13"/>
      <c r="GK21" s="13"/>
      <c r="GL21" s="13"/>
      <c r="GM21" s="13"/>
      <c r="GN21" s="13"/>
      <c r="GO21" s="13"/>
      <c r="GP21" s="13"/>
      <c r="GQ21" s="13"/>
      <c r="GR21" s="13"/>
      <c r="GS21" s="13"/>
      <c r="GT21" s="13"/>
      <c r="GU21" s="13"/>
      <c r="GV21" s="13"/>
      <c r="GW21" s="13"/>
      <c r="GX21" s="13"/>
      <c r="GY21" s="13"/>
      <c r="GZ21" s="13"/>
      <c r="HA21" s="13"/>
      <c r="HB21" s="13"/>
      <c r="HC21" s="13"/>
      <c r="HD21" s="13"/>
      <c r="HE21" s="13"/>
      <c r="HF21" s="13"/>
      <c r="HG21" s="13"/>
      <c r="HH21" s="13"/>
      <c r="HI21" s="13"/>
      <c r="HJ21" s="13"/>
      <c r="HK21" s="13"/>
      <c r="HL21" s="3"/>
    </row>
    <row r="22" s="1" customFormat="1" ht="26" customHeight="1" spans="1:220">
      <c r="A22" s="14">
        <v>3</v>
      </c>
      <c r="B22" s="20" t="s">
        <v>46</v>
      </c>
      <c r="C22" s="21" t="s">
        <v>45</v>
      </c>
      <c r="D22" s="22">
        <f>(189+10)*3</f>
        <v>597</v>
      </c>
      <c r="E22" s="11"/>
      <c r="F22" s="18"/>
      <c r="G22" s="24"/>
      <c r="H22" s="28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  <c r="AY22" s="13"/>
      <c r="AZ22" s="13"/>
      <c r="BA22" s="13"/>
      <c r="BB22" s="13"/>
      <c r="BC22" s="13"/>
      <c r="BD22" s="13"/>
      <c r="BE22" s="13"/>
      <c r="BF22" s="13"/>
      <c r="BG22" s="13"/>
      <c r="BH22" s="13"/>
      <c r="BI22" s="13"/>
      <c r="BJ22" s="13"/>
      <c r="BK22" s="13"/>
      <c r="BL22" s="13"/>
      <c r="BM22" s="13"/>
      <c r="BN22" s="13"/>
      <c r="BO22" s="13"/>
      <c r="BP22" s="13"/>
      <c r="BQ22" s="13"/>
      <c r="BR22" s="13"/>
      <c r="BS22" s="13"/>
      <c r="BT22" s="13"/>
      <c r="BU22" s="13"/>
      <c r="BV22" s="13"/>
      <c r="BW22" s="13"/>
      <c r="BX22" s="13"/>
      <c r="BY22" s="13"/>
      <c r="BZ22" s="13"/>
      <c r="CA22" s="13"/>
      <c r="CB22" s="13"/>
      <c r="CC22" s="13"/>
      <c r="CD22" s="13"/>
      <c r="CE22" s="13"/>
      <c r="CF22" s="13"/>
      <c r="CG22" s="13"/>
      <c r="CH22" s="13"/>
      <c r="CI22" s="13"/>
      <c r="CJ22" s="13"/>
      <c r="CK22" s="13"/>
      <c r="CL22" s="13"/>
      <c r="CM22" s="13"/>
      <c r="CN22" s="13"/>
      <c r="CO22" s="13"/>
      <c r="CP22" s="13"/>
      <c r="CQ22" s="13"/>
      <c r="CR22" s="13"/>
      <c r="CS22" s="13"/>
      <c r="CT22" s="13"/>
      <c r="CU22" s="13"/>
      <c r="CV22" s="13"/>
      <c r="CW22" s="13"/>
      <c r="CX22" s="13"/>
      <c r="CY22" s="13"/>
      <c r="CZ22" s="13"/>
      <c r="DA22" s="13"/>
      <c r="DB22" s="13"/>
      <c r="DC22" s="13"/>
      <c r="DD22" s="13"/>
      <c r="DE22" s="13"/>
      <c r="DF22" s="13"/>
      <c r="DG22" s="13"/>
      <c r="DH22" s="13"/>
      <c r="DI22" s="13"/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3"/>
      <c r="DU22" s="13"/>
      <c r="DV22" s="13"/>
      <c r="DW22" s="13"/>
      <c r="DX22" s="13"/>
      <c r="DY22" s="13"/>
      <c r="DZ22" s="13"/>
      <c r="EA22" s="13"/>
      <c r="EB22" s="13"/>
      <c r="EC22" s="13"/>
      <c r="ED22" s="13"/>
      <c r="EE22" s="13"/>
      <c r="EF22" s="13"/>
      <c r="EG22" s="13"/>
      <c r="EH22" s="13"/>
      <c r="EI22" s="13"/>
      <c r="EJ22" s="13"/>
      <c r="EK22" s="13"/>
      <c r="EL22" s="13"/>
      <c r="EM22" s="13"/>
      <c r="EN22" s="13"/>
      <c r="EO22" s="13"/>
      <c r="EP22" s="13"/>
      <c r="EQ22" s="13"/>
      <c r="ER22" s="13"/>
      <c r="ES22" s="13"/>
      <c r="ET22" s="13"/>
      <c r="EU22" s="13"/>
      <c r="EV22" s="13"/>
      <c r="EW22" s="13"/>
      <c r="EX22" s="13"/>
      <c r="EY22" s="13"/>
      <c r="EZ22" s="13"/>
      <c r="FA22" s="13"/>
      <c r="FB22" s="13"/>
      <c r="FC22" s="13"/>
      <c r="FD22" s="13"/>
      <c r="FE22" s="13"/>
      <c r="FF22" s="13"/>
      <c r="FG22" s="13"/>
      <c r="FH22" s="13"/>
      <c r="FI22" s="13"/>
      <c r="FJ22" s="13"/>
      <c r="FK22" s="13"/>
      <c r="FL22" s="13"/>
      <c r="FM22" s="13"/>
      <c r="FN22" s="13"/>
      <c r="FO22" s="13"/>
      <c r="FP22" s="13"/>
      <c r="FQ22" s="13"/>
      <c r="FR22" s="13"/>
      <c r="FS22" s="13"/>
      <c r="FT22" s="13"/>
      <c r="FU22" s="13"/>
      <c r="FV22" s="13"/>
      <c r="FW22" s="13"/>
      <c r="FX22" s="13"/>
      <c r="FY22" s="13"/>
      <c r="FZ22" s="13"/>
      <c r="GA22" s="13"/>
      <c r="GB22" s="13"/>
      <c r="GC22" s="13"/>
      <c r="GD22" s="13"/>
      <c r="GE22" s="13"/>
      <c r="GF22" s="13"/>
      <c r="GG22" s="13"/>
      <c r="GH22" s="13"/>
      <c r="GI22" s="13"/>
      <c r="GJ22" s="13"/>
      <c r="GK22" s="13"/>
      <c r="GL22" s="13"/>
      <c r="GM22" s="13"/>
      <c r="GN22" s="13"/>
      <c r="GO22" s="13"/>
      <c r="GP22" s="13"/>
      <c r="GQ22" s="13"/>
      <c r="GR22" s="13"/>
      <c r="GS22" s="13"/>
      <c r="GT22" s="13"/>
      <c r="GU22" s="13"/>
      <c r="GV22" s="13"/>
      <c r="GW22" s="13"/>
      <c r="GX22" s="13"/>
      <c r="GY22" s="13"/>
      <c r="GZ22" s="13"/>
      <c r="HA22" s="13"/>
      <c r="HB22" s="13"/>
      <c r="HC22" s="13"/>
      <c r="HD22" s="13"/>
      <c r="HE22" s="13"/>
      <c r="HF22" s="13"/>
      <c r="HG22" s="13"/>
      <c r="HH22" s="13"/>
      <c r="HI22" s="13"/>
      <c r="HJ22" s="13"/>
      <c r="HK22" s="13"/>
      <c r="HL22" s="3"/>
    </row>
    <row r="23" s="1" customFormat="1" ht="26" customHeight="1" spans="1:220">
      <c r="A23" s="14">
        <v>4</v>
      </c>
      <c r="B23" s="20" t="s">
        <v>47</v>
      </c>
      <c r="C23" s="21" t="s">
        <v>45</v>
      </c>
      <c r="D23" s="22">
        <f>(189+10)*2</f>
        <v>398</v>
      </c>
      <c r="E23" s="11"/>
      <c r="F23" s="18"/>
      <c r="G23" s="25"/>
      <c r="H23" s="28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  <c r="AY23" s="13"/>
      <c r="AZ23" s="13"/>
      <c r="BA23" s="13"/>
      <c r="BB23" s="13"/>
      <c r="BC23" s="13"/>
      <c r="BD23" s="13"/>
      <c r="BE23" s="13"/>
      <c r="BF23" s="13"/>
      <c r="BG23" s="13"/>
      <c r="BH23" s="13"/>
      <c r="BI23" s="13"/>
      <c r="BJ23" s="13"/>
      <c r="BK23" s="13"/>
      <c r="BL23" s="13"/>
      <c r="BM23" s="13"/>
      <c r="BN23" s="13"/>
      <c r="BO23" s="13"/>
      <c r="BP23" s="13"/>
      <c r="BQ23" s="13"/>
      <c r="BR23" s="13"/>
      <c r="BS23" s="13"/>
      <c r="BT23" s="13"/>
      <c r="BU23" s="13"/>
      <c r="BV23" s="13"/>
      <c r="BW23" s="13"/>
      <c r="BX23" s="13"/>
      <c r="BY23" s="13"/>
      <c r="BZ23" s="13"/>
      <c r="CA23" s="13"/>
      <c r="CB23" s="13"/>
      <c r="CC23" s="13"/>
      <c r="CD23" s="13"/>
      <c r="CE23" s="13"/>
      <c r="CF23" s="13"/>
      <c r="CG23" s="13"/>
      <c r="CH23" s="13"/>
      <c r="CI23" s="13"/>
      <c r="CJ23" s="13"/>
      <c r="CK23" s="13"/>
      <c r="CL23" s="13"/>
      <c r="CM23" s="13"/>
      <c r="CN23" s="13"/>
      <c r="CO23" s="13"/>
      <c r="CP23" s="13"/>
      <c r="CQ23" s="13"/>
      <c r="CR23" s="13"/>
      <c r="CS23" s="13"/>
      <c r="CT23" s="13"/>
      <c r="CU23" s="13"/>
      <c r="CV23" s="13"/>
      <c r="CW23" s="13"/>
      <c r="CX23" s="13"/>
      <c r="CY23" s="13"/>
      <c r="CZ23" s="13"/>
      <c r="DA23" s="13"/>
      <c r="DB23" s="13"/>
      <c r="DC23" s="13"/>
      <c r="DD23" s="13"/>
      <c r="DE23" s="13"/>
      <c r="DF23" s="13"/>
      <c r="DG23" s="13"/>
      <c r="DH23" s="13"/>
      <c r="DI23" s="13"/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3"/>
      <c r="DU23" s="13"/>
      <c r="DV23" s="13"/>
      <c r="DW23" s="13"/>
      <c r="DX23" s="13"/>
      <c r="DY23" s="13"/>
      <c r="DZ23" s="13"/>
      <c r="EA23" s="13"/>
      <c r="EB23" s="13"/>
      <c r="EC23" s="13"/>
      <c r="ED23" s="13"/>
      <c r="EE23" s="13"/>
      <c r="EF23" s="13"/>
      <c r="EG23" s="13"/>
      <c r="EH23" s="13"/>
      <c r="EI23" s="13"/>
      <c r="EJ23" s="13"/>
      <c r="EK23" s="13"/>
      <c r="EL23" s="13"/>
      <c r="EM23" s="13"/>
      <c r="EN23" s="13"/>
      <c r="EO23" s="13"/>
      <c r="EP23" s="13"/>
      <c r="EQ23" s="13"/>
      <c r="ER23" s="13"/>
      <c r="ES23" s="13"/>
      <c r="ET23" s="13"/>
      <c r="EU23" s="13"/>
      <c r="EV23" s="13"/>
      <c r="EW23" s="13"/>
      <c r="EX23" s="13"/>
      <c r="EY23" s="13"/>
      <c r="EZ23" s="13"/>
      <c r="FA23" s="13"/>
      <c r="FB23" s="13"/>
      <c r="FC23" s="13"/>
      <c r="FD23" s="13"/>
      <c r="FE23" s="13"/>
      <c r="FF23" s="13"/>
      <c r="FG23" s="13"/>
      <c r="FH23" s="13"/>
      <c r="FI23" s="13"/>
      <c r="FJ23" s="13"/>
      <c r="FK23" s="13"/>
      <c r="FL23" s="13"/>
      <c r="FM23" s="13"/>
      <c r="FN23" s="13"/>
      <c r="FO23" s="13"/>
      <c r="FP23" s="13"/>
      <c r="FQ23" s="13"/>
      <c r="FR23" s="13"/>
      <c r="FS23" s="13"/>
      <c r="FT23" s="13"/>
      <c r="FU23" s="13"/>
      <c r="FV23" s="13"/>
      <c r="FW23" s="13"/>
      <c r="FX23" s="13"/>
      <c r="FY23" s="13"/>
      <c r="FZ23" s="13"/>
      <c r="GA23" s="13"/>
      <c r="GB23" s="13"/>
      <c r="GC23" s="13"/>
      <c r="GD23" s="13"/>
      <c r="GE23" s="13"/>
      <c r="GF23" s="13"/>
      <c r="GG23" s="13"/>
      <c r="GH23" s="13"/>
      <c r="GI23" s="13"/>
      <c r="GJ23" s="13"/>
      <c r="GK23" s="13"/>
      <c r="GL23" s="13"/>
      <c r="GM23" s="13"/>
      <c r="GN23" s="13"/>
      <c r="GO23" s="13"/>
      <c r="GP23" s="13"/>
      <c r="GQ23" s="13"/>
      <c r="GR23" s="13"/>
      <c r="GS23" s="13"/>
      <c r="GT23" s="13"/>
      <c r="GU23" s="13"/>
      <c r="GV23" s="13"/>
      <c r="GW23" s="13"/>
      <c r="GX23" s="13"/>
      <c r="GY23" s="13"/>
      <c r="GZ23" s="13"/>
      <c r="HA23" s="13"/>
      <c r="HB23" s="13"/>
      <c r="HC23" s="13"/>
      <c r="HD23" s="13"/>
      <c r="HE23" s="13"/>
      <c r="HF23" s="13"/>
      <c r="HG23" s="13"/>
      <c r="HH23" s="13"/>
      <c r="HI23" s="13"/>
      <c r="HJ23" s="13"/>
      <c r="HK23" s="13"/>
      <c r="HL23" s="3"/>
    </row>
    <row r="24" s="1" customFormat="1" ht="26" customHeight="1" spans="1:220">
      <c r="A24" s="14">
        <v>5</v>
      </c>
      <c r="B24" s="20" t="s">
        <v>48</v>
      </c>
      <c r="C24" s="21" t="s">
        <v>45</v>
      </c>
      <c r="D24" s="22">
        <f>(189+10)*2</f>
        <v>398</v>
      </c>
      <c r="E24" s="11"/>
      <c r="F24" s="26"/>
      <c r="G24" s="24"/>
      <c r="H24" s="28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3"/>
      <c r="DG24" s="13"/>
      <c r="DH24" s="13"/>
      <c r="DI24" s="13"/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3"/>
      <c r="DU24" s="13"/>
      <c r="DV24" s="13"/>
      <c r="DW24" s="13"/>
      <c r="DX24" s="13"/>
      <c r="DY24" s="13"/>
      <c r="DZ24" s="13"/>
      <c r="EA24" s="13"/>
      <c r="EB24" s="13"/>
      <c r="EC24" s="13"/>
      <c r="ED24" s="13"/>
      <c r="EE24" s="13"/>
      <c r="EF24" s="13"/>
      <c r="EG24" s="13"/>
      <c r="EH24" s="13"/>
      <c r="EI24" s="13"/>
      <c r="EJ24" s="13"/>
      <c r="EK24" s="13"/>
      <c r="EL24" s="13"/>
      <c r="EM24" s="13"/>
      <c r="EN24" s="13"/>
      <c r="EO24" s="13"/>
      <c r="EP24" s="13"/>
      <c r="EQ24" s="13"/>
      <c r="ER24" s="13"/>
      <c r="ES24" s="13"/>
      <c r="ET24" s="13"/>
      <c r="EU24" s="13"/>
      <c r="EV24" s="13"/>
      <c r="EW24" s="13"/>
      <c r="EX24" s="13"/>
      <c r="EY24" s="13"/>
      <c r="EZ24" s="13"/>
      <c r="FA24" s="13"/>
      <c r="FB24" s="13"/>
      <c r="FC24" s="13"/>
      <c r="FD24" s="13"/>
      <c r="FE24" s="13"/>
      <c r="FF24" s="13"/>
      <c r="FG24" s="13"/>
      <c r="FH24" s="13"/>
      <c r="FI24" s="13"/>
      <c r="FJ24" s="13"/>
      <c r="FK24" s="13"/>
      <c r="FL24" s="13"/>
      <c r="FM24" s="13"/>
      <c r="FN24" s="13"/>
      <c r="FO24" s="13"/>
      <c r="FP24" s="13"/>
      <c r="FQ24" s="13"/>
      <c r="FR24" s="13"/>
      <c r="FS24" s="13"/>
      <c r="FT24" s="13"/>
      <c r="FU24" s="13"/>
      <c r="FV24" s="13"/>
      <c r="FW24" s="13"/>
      <c r="FX24" s="13"/>
      <c r="FY24" s="13"/>
      <c r="FZ24" s="13"/>
      <c r="GA24" s="13"/>
      <c r="GB24" s="13"/>
      <c r="GC24" s="13"/>
      <c r="GD24" s="13"/>
      <c r="GE24" s="13"/>
      <c r="GF24" s="13"/>
      <c r="GG24" s="13"/>
      <c r="GH24" s="13"/>
      <c r="GI24" s="13"/>
      <c r="GJ24" s="13"/>
      <c r="GK24" s="13"/>
      <c r="GL24" s="13"/>
      <c r="GM24" s="13"/>
      <c r="GN24" s="13"/>
      <c r="GO24" s="13"/>
      <c r="GP24" s="13"/>
      <c r="GQ24" s="13"/>
      <c r="GR24" s="13"/>
      <c r="GS24" s="13"/>
      <c r="GT24" s="13"/>
      <c r="GU24" s="13"/>
      <c r="GV24" s="13"/>
      <c r="GW24" s="13"/>
      <c r="GX24" s="13"/>
      <c r="GY24" s="13"/>
      <c r="GZ24" s="13"/>
      <c r="HA24" s="13"/>
      <c r="HB24" s="13"/>
      <c r="HC24" s="13"/>
      <c r="HD24" s="13"/>
      <c r="HE24" s="13"/>
      <c r="HF24" s="13"/>
      <c r="HG24" s="13"/>
      <c r="HH24" s="13"/>
      <c r="HI24" s="13"/>
      <c r="HJ24" s="13"/>
      <c r="HK24" s="13"/>
      <c r="HL24" s="3"/>
    </row>
    <row r="25" s="1" customFormat="1" ht="26" customHeight="1" spans="1:220">
      <c r="A25" s="11">
        <v>6</v>
      </c>
      <c r="B25" s="11" t="s">
        <v>49</v>
      </c>
      <c r="C25" s="11" t="s">
        <v>45</v>
      </c>
      <c r="D25" s="11">
        <v>398</v>
      </c>
      <c r="E25" s="11"/>
      <c r="F25" s="18"/>
      <c r="G25" s="7"/>
      <c r="H25" s="28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3"/>
      <c r="BS25" s="13"/>
      <c r="BT25" s="13"/>
      <c r="BU25" s="13"/>
      <c r="BV25" s="13"/>
      <c r="BW25" s="13"/>
      <c r="BX25" s="13"/>
      <c r="BY25" s="13"/>
      <c r="BZ25" s="13"/>
      <c r="CA25" s="13"/>
      <c r="CB25" s="13"/>
      <c r="CC25" s="13"/>
      <c r="CD25" s="13"/>
      <c r="CE25" s="13"/>
      <c r="CF25" s="13"/>
      <c r="CG25" s="13"/>
      <c r="CH25" s="13"/>
      <c r="CI25" s="13"/>
      <c r="CJ25" s="13"/>
      <c r="CK25" s="13"/>
      <c r="CL25" s="13"/>
      <c r="CM25" s="13"/>
      <c r="CN25" s="13"/>
      <c r="CO25" s="13"/>
      <c r="CP25" s="13"/>
      <c r="CQ25" s="13"/>
      <c r="CR25" s="13"/>
      <c r="CS25" s="13"/>
      <c r="CT25" s="13"/>
      <c r="CU25" s="13"/>
      <c r="CV25" s="13"/>
      <c r="CW25" s="13"/>
      <c r="CX25" s="13"/>
      <c r="CY25" s="13"/>
      <c r="CZ25" s="13"/>
      <c r="DA25" s="13"/>
      <c r="DB25" s="13"/>
      <c r="DC25" s="13"/>
      <c r="DD25" s="13"/>
      <c r="DE25" s="13"/>
      <c r="DF25" s="13"/>
      <c r="DG25" s="13"/>
      <c r="DH25" s="13"/>
      <c r="DI25" s="13"/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3"/>
      <c r="DU25" s="13"/>
      <c r="DV25" s="13"/>
      <c r="DW25" s="13"/>
      <c r="DX25" s="13"/>
      <c r="DY25" s="13"/>
      <c r="DZ25" s="13"/>
      <c r="EA25" s="13"/>
      <c r="EB25" s="13"/>
      <c r="EC25" s="13"/>
      <c r="ED25" s="13"/>
      <c r="EE25" s="13"/>
      <c r="EF25" s="13"/>
      <c r="EG25" s="13"/>
      <c r="EH25" s="13"/>
      <c r="EI25" s="13"/>
      <c r="EJ25" s="13"/>
      <c r="EK25" s="13"/>
      <c r="EL25" s="13"/>
      <c r="EM25" s="13"/>
      <c r="EN25" s="13"/>
      <c r="EO25" s="13"/>
      <c r="EP25" s="13"/>
      <c r="EQ25" s="13"/>
      <c r="ER25" s="13"/>
      <c r="ES25" s="13"/>
      <c r="ET25" s="13"/>
      <c r="EU25" s="13"/>
      <c r="EV25" s="13"/>
      <c r="EW25" s="13"/>
      <c r="EX25" s="13"/>
      <c r="EY25" s="13"/>
      <c r="EZ25" s="13"/>
      <c r="FA25" s="13"/>
      <c r="FB25" s="13"/>
      <c r="FC25" s="13"/>
      <c r="FD25" s="13"/>
      <c r="FE25" s="13"/>
      <c r="FF25" s="13"/>
      <c r="FG25" s="13"/>
      <c r="FH25" s="13"/>
      <c r="FI25" s="13"/>
      <c r="FJ25" s="13"/>
      <c r="FK25" s="13"/>
      <c r="FL25" s="13"/>
      <c r="FM25" s="13"/>
      <c r="FN25" s="13"/>
      <c r="FO25" s="13"/>
      <c r="FP25" s="13"/>
      <c r="FQ25" s="13"/>
      <c r="FR25" s="13"/>
      <c r="FS25" s="13"/>
      <c r="FT25" s="13"/>
      <c r="FU25" s="13"/>
      <c r="FV25" s="13"/>
      <c r="FW25" s="13"/>
      <c r="FX25" s="13"/>
      <c r="FY25" s="13"/>
      <c r="FZ25" s="13"/>
      <c r="GA25" s="13"/>
      <c r="GB25" s="13"/>
      <c r="GC25" s="13"/>
      <c r="GD25" s="13"/>
      <c r="GE25" s="13"/>
      <c r="GF25" s="13"/>
      <c r="GG25" s="13"/>
      <c r="GH25" s="13"/>
      <c r="GI25" s="13"/>
      <c r="GJ25" s="13"/>
      <c r="GK25" s="13"/>
      <c r="GL25" s="13"/>
      <c r="GM25" s="13"/>
      <c r="GN25" s="13"/>
      <c r="GO25" s="13"/>
      <c r="GP25" s="13"/>
      <c r="GQ25" s="13"/>
      <c r="GR25" s="13"/>
      <c r="GS25" s="13"/>
      <c r="GT25" s="13"/>
      <c r="GU25" s="13"/>
      <c r="GV25" s="13"/>
      <c r="GW25" s="13"/>
      <c r="GX25" s="13"/>
      <c r="GY25" s="13"/>
      <c r="GZ25" s="13"/>
      <c r="HA25" s="13"/>
      <c r="HB25" s="13"/>
      <c r="HC25" s="13"/>
      <c r="HD25" s="13"/>
      <c r="HE25" s="13"/>
      <c r="HF25" s="13"/>
      <c r="HG25" s="13"/>
      <c r="HH25" s="13"/>
      <c r="HI25" s="13"/>
      <c r="HJ25" s="13"/>
      <c r="HK25" s="13"/>
      <c r="HL25" s="3"/>
    </row>
    <row r="26" s="1" customFormat="1" ht="26" customHeight="1" spans="1:220">
      <c r="A26" s="7" t="s">
        <v>56</v>
      </c>
      <c r="B26" s="7" t="s">
        <v>57</v>
      </c>
      <c r="C26" s="7"/>
      <c r="D26" s="7"/>
      <c r="E26" s="7"/>
      <c r="F26" s="12"/>
      <c r="G26" s="7" t="s">
        <v>58</v>
      </c>
      <c r="H26" s="28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3"/>
      <c r="BS26" s="13"/>
      <c r="BT26" s="13"/>
      <c r="BU26" s="13"/>
      <c r="BV26" s="13"/>
      <c r="BW26" s="13"/>
      <c r="BX26" s="13"/>
      <c r="BY26" s="13"/>
      <c r="BZ26" s="13"/>
      <c r="CA26" s="13"/>
      <c r="CB26" s="13"/>
      <c r="CC26" s="13"/>
      <c r="CD26" s="13"/>
      <c r="CE26" s="13"/>
      <c r="CF26" s="13"/>
      <c r="CG26" s="13"/>
      <c r="CH26" s="13"/>
      <c r="CI26" s="13"/>
      <c r="CJ26" s="13"/>
      <c r="CK26" s="13"/>
      <c r="CL26" s="13"/>
      <c r="CM26" s="13"/>
      <c r="CN26" s="13"/>
      <c r="CO26" s="13"/>
      <c r="CP26" s="13"/>
      <c r="CQ26" s="13"/>
      <c r="CR26" s="13"/>
      <c r="CS26" s="13"/>
      <c r="CT26" s="13"/>
      <c r="CU26" s="13"/>
      <c r="CV26" s="13"/>
      <c r="CW26" s="13"/>
      <c r="CX26" s="13"/>
      <c r="CY26" s="13"/>
      <c r="CZ26" s="13"/>
      <c r="DA26" s="13"/>
      <c r="DB26" s="13"/>
      <c r="DC26" s="13"/>
      <c r="DD26" s="13"/>
      <c r="DE26" s="13"/>
      <c r="DF26" s="13"/>
      <c r="DG26" s="13"/>
      <c r="DH26" s="13"/>
      <c r="DI26" s="13"/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3"/>
      <c r="DU26" s="13"/>
      <c r="DV26" s="13"/>
      <c r="DW26" s="13"/>
      <c r="DX26" s="13"/>
      <c r="DY26" s="13"/>
      <c r="DZ26" s="13"/>
      <c r="EA26" s="13"/>
      <c r="EB26" s="13"/>
      <c r="EC26" s="13"/>
      <c r="ED26" s="13"/>
      <c r="EE26" s="13"/>
      <c r="EF26" s="13"/>
      <c r="EG26" s="13"/>
      <c r="EH26" s="13"/>
      <c r="EI26" s="13"/>
      <c r="EJ26" s="13"/>
      <c r="EK26" s="13"/>
      <c r="EL26" s="13"/>
      <c r="EM26" s="13"/>
      <c r="EN26" s="13"/>
      <c r="EO26" s="13"/>
      <c r="EP26" s="13"/>
      <c r="EQ26" s="13"/>
      <c r="ER26" s="13"/>
      <c r="ES26" s="13"/>
      <c r="ET26" s="13"/>
      <c r="EU26" s="13"/>
      <c r="EV26" s="13"/>
      <c r="EW26" s="13"/>
      <c r="EX26" s="13"/>
      <c r="EY26" s="13"/>
      <c r="EZ26" s="13"/>
      <c r="FA26" s="13"/>
      <c r="FB26" s="13"/>
      <c r="FC26" s="13"/>
      <c r="FD26" s="13"/>
      <c r="FE26" s="13"/>
      <c r="FF26" s="13"/>
      <c r="FG26" s="13"/>
      <c r="FH26" s="13"/>
      <c r="FI26" s="13"/>
      <c r="FJ26" s="13"/>
      <c r="FK26" s="13"/>
      <c r="FL26" s="13"/>
      <c r="FM26" s="13"/>
      <c r="FN26" s="13"/>
      <c r="FO26" s="13"/>
      <c r="FP26" s="13"/>
      <c r="FQ26" s="13"/>
      <c r="FR26" s="13"/>
      <c r="FS26" s="13"/>
      <c r="FT26" s="13"/>
      <c r="FU26" s="13"/>
      <c r="FV26" s="13"/>
      <c r="FW26" s="13"/>
      <c r="FX26" s="13"/>
      <c r="FY26" s="13"/>
      <c r="FZ26" s="13"/>
      <c r="GA26" s="13"/>
      <c r="GB26" s="13"/>
      <c r="GC26" s="13"/>
      <c r="GD26" s="13"/>
      <c r="GE26" s="13"/>
      <c r="GF26" s="13"/>
      <c r="GG26" s="13"/>
      <c r="GH26" s="13"/>
      <c r="GI26" s="13"/>
      <c r="GJ26" s="13"/>
      <c r="GK26" s="13"/>
      <c r="GL26" s="13"/>
      <c r="GM26" s="13"/>
      <c r="GN26" s="13"/>
      <c r="GO26" s="13"/>
      <c r="GP26" s="13"/>
      <c r="GQ26" s="13"/>
      <c r="GR26" s="13"/>
      <c r="GS26" s="13"/>
      <c r="GT26" s="13"/>
      <c r="GU26" s="13"/>
      <c r="GV26" s="13"/>
      <c r="GW26" s="13"/>
      <c r="GX26" s="13"/>
      <c r="GY26" s="13"/>
      <c r="GZ26" s="13"/>
      <c r="HA26" s="13"/>
      <c r="HB26" s="13"/>
      <c r="HC26" s="13"/>
      <c r="HD26" s="13"/>
      <c r="HE26" s="13"/>
      <c r="HF26" s="13"/>
      <c r="HG26" s="13"/>
      <c r="HH26" s="13"/>
      <c r="HI26" s="13"/>
      <c r="HJ26" s="13"/>
      <c r="HK26" s="13"/>
      <c r="HL26" s="3"/>
    </row>
    <row r="27" s="1" customFormat="1" ht="36" customHeight="1" spans="1:220">
      <c r="A27" s="14">
        <v>1</v>
      </c>
      <c r="B27" s="14" t="s">
        <v>41</v>
      </c>
      <c r="C27" s="15" t="s">
        <v>42</v>
      </c>
      <c r="D27" s="16">
        <f>5033*1.5*3+85*2*(1.3+4.5)</f>
        <v>23634.5</v>
      </c>
      <c r="E27" s="17"/>
      <c r="F27" s="18"/>
      <c r="G27" s="19" t="s">
        <v>43</v>
      </c>
      <c r="H27" s="28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3"/>
      <c r="BS27" s="13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3"/>
      <c r="CO27" s="13"/>
      <c r="CP27" s="13"/>
      <c r="CQ27" s="13"/>
      <c r="CR27" s="13"/>
      <c r="CS27" s="13"/>
      <c r="CT27" s="13"/>
      <c r="CU27" s="13"/>
      <c r="CV27" s="13"/>
      <c r="CW27" s="13"/>
      <c r="CX27" s="13"/>
      <c r="CY27" s="13"/>
      <c r="CZ27" s="13"/>
      <c r="DA27" s="13"/>
      <c r="DB27" s="13"/>
      <c r="DC27" s="13"/>
      <c r="DD27" s="13"/>
      <c r="DE27" s="13"/>
      <c r="DF27" s="13"/>
      <c r="DG27" s="13"/>
      <c r="DH27" s="13"/>
      <c r="DI27" s="13"/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3"/>
      <c r="DU27" s="13"/>
      <c r="DV27" s="13"/>
      <c r="DW27" s="13"/>
      <c r="DX27" s="13"/>
      <c r="DY27" s="13"/>
      <c r="DZ27" s="13"/>
      <c r="EA27" s="13"/>
      <c r="EB27" s="13"/>
      <c r="EC27" s="13"/>
      <c r="ED27" s="13"/>
      <c r="EE27" s="13"/>
      <c r="EF27" s="13"/>
      <c r="EG27" s="13"/>
      <c r="EH27" s="13"/>
      <c r="EI27" s="13"/>
      <c r="EJ27" s="13"/>
      <c r="EK27" s="13"/>
      <c r="EL27" s="13"/>
      <c r="EM27" s="13"/>
      <c r="EN27" s="13"/>
      <c r="EO27" s="13"/>
      <c r="EP27" s="13"/>
      <c r="EQ27" s="13"/>
      <c r="ER27" s="13"/>
      <c r="ES27" s="13"/>
      <c r="ET27" s="13"/>
      <c r="EU27" s="13"/>
      <c r="EV27" s="13"/>
      <c r="EW27" s="13"/>
      <c r="EX27" s="13"/>
      <c r="EY27" s="13"/>
      <c r="EZ27" s="13"/>
      <c r="FA27" s="13"/>
      <c r="FB27" s="13"/>
      <c r="FC27" s="13"/>
      <c r="FD27" s="13"/>
      <c r="FE27" s="13"/>
      <c r="FF27" s="13"/>
      <c r="FG27" s="13"/>
      <c r="FH27" s="13"/>
      <c r="FI27" s="13"/>
      <c r="FJ27" s="13"/>
      <c r="FK27" s="13"/>
      <c r="FL27" s="13"/>
      <c r="FM27" s="13"/>
      <c r="FN27" s="13"/>
      <c r="FO27" s="13"/>
      <c r="FP27" s="13"/>
      <c r="FQ27" s="13"/>
      <c r="FR27" s="13"/>
      <c r="FS27" s="13"/>
      <c r="FT27" s="13"/>
      <c r="FU27" s="13"/>
      <c r="FV27" s="13"/>
      <c r="FW27" s="13"/>
      <c r="FX27" s="13"/>
      <c r="FY27" s="13"/>
      <c r="FZ27" s="13"/>
      <c r="GA27" s="13"/>
      <c r="GB27" s="13"/>
      <c r="GC27" s="13"/>
      <c r="GD27" s="13"/>
      <c r="GE27" s="13"/>
      <c r="GF27" s="13"/>
      <c r="GG27" s="13"/>
      <c r="GH27" s="13"/>
      <c r="GI27" s="13"/>
      <c r="GJ27" s="13"/>
      <c r="GK27" s="13"/>
      <c r="GL27" s="13"/>
      <c r="GM27" s="13"/>
      <c r="GN27" s="13"/>
      <c r="GO27" s="13"/>
      <c r="GP27" s="13"/>
      <c r="GQ27" s="13"/>
      <c r="GR27" s="13"/>
      <c r="GS27" s="13"/>
      <c r="GT27" s="13"/>
      <c r="GU27" s="13"/>
      <c r="GV27" s="13"/>
      <c r="GW27" s="13"/>
      <c r="GX27" s="13"/>
      <c r="GY27" s="13"/>
      <c r="GZ27" s="13"/>
      <c r="HA27" s="13"/>
      <c r="HB27" s="13"/>
      <c r="HC27" s="13"/>
      <c r="HD27" s="13"/>
      <c r="HE27" s="13"/>
      <c r="HF27" s="13"/>
      <c r="HG27" s="13"/>
      <c r="HH27" s="13"/>
      <c r="HI27" s="13"/>
      <c r="HJ27" s="13"/>
      <c r="HK27" s="13"/>
      <c r="HL27" s="3"/>
    </row>
    <row r="28" s="1" customFormat="1" ht="26" customHeight="1" spans="1:220">
      <c r="A28" s="14">
        <v>2</v>
      </c>
      <c r="B28" s="20" t="s">
        <v>44</v>
      </c>
      <c r="C28" s="21" t="s">
        <v>45</v>
      </c>
      <c r="D28" s="22">
        <f>85*2</f>
        <v>170</v>
      </c>
      <c r="E28" s="11"/>
      <c r="F28" s="18"/>
      <c r="G28" s="19"/>
      <c r="H28" s="28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3"/>
      <c r="BS28" s="13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3"/>
      <c r="CO28" s="13"/>
      <c r="CP28" s="13"/>
      <c r="CQ28" s="13"/>
      <c r="CR28" s="13"/>
      <c r="CS28" s="13"/>
      <c r="CT28" s="13"/>
      <c r="CU28" s="13"/>
      <c r="CV28" s="13"/>
      <c r="CW28" s="13"/>
      <c r="CX28" s="13"/>
      <c r="CY28" s="13"/>
      <c r="CZ28" s="13"/>
      <c r="DA28" s="13"/>
      <c r="DB28" s="13"/>
      <c r="DC28" s="13"/>
      <c r="DD28" s="13"/>
      <c r="DE28" s="13"/>
      <c r="DF28" s="13"/>
      <c r="DG28" s="13"/>
      <c r="DH28" s="13"/>
      <c r="DI28" s="13"/>
      <c r="DJ28" s="13"/>
      <c r="DK28" s="13"/>
      <c r="DL28" s="13"/>
      <c r="DM28" s="13"/>
      <c r="DN28" s="13"/>
      <c r="DO28" s="13"/>
      <c r="DP28" s="13"/>
      <c r="DQ28" s="13"/>
      <c r="DR28" s="13"/>
      <c r="DS28" s="13"/>
      <c r="DT28" s="13"/>
      <c r="DU28" s="13"/>
      <c r="DV28" s="13"/>
      <c r="DW28" s="13"/>
      <c r="DX28" s="13"/>
      <c r="DY28" s="13"/>
      <c r="DZ28" s="13"/>
      <c r="EA28" s="13"/>
      <c r="EB28" s="13"/>
      <c r="EC28" s="13"/>
      <c r="ED28" s="13"/>
      <c r="EE28" s="13"/>
      <c r="EF28" s="13"/>
      <c r="EG28" s="13"/>
      <c r="EH28" s="13"/>
      <c r="EI28" s="13"/>
      <c r="EJ28" s="13"/>
      <c r="EK28" s="13"/>
      <c r="EL28" s="13"/>
      <c r="EM28" s="13"/>
      <c r="EN28" s="13"/>
      <c r="EO28" s="13"/>
      <c r="EP28" s="13"/>
      <c r="EQ28" s="13"/>
      <c r="ER28" s="13"/>
      <c r="ES28" s="13"/>
      <c r="ET28" s="13"/>
      <c r="EU28" s="13"/>
      <c r="EV28" s="13"/>
      <c r="EW28" s="13"/>
      <c r="EX28" s="13"/>
      <c r="EY28" s="13"/>
      <c r="EZ28" s="13"/>
      <c r="FA28" s="13"/>
      <c r="FB28" s="13"/>
      <c r="FC28" s="13"/>
      <c r="FD28" s="13"/>
      <c r="FE28" s="13"/>
      <c r="FF28" s="13"/>
      <c r="FG28" s="13"/>
      <c r="FH28" s="13"/>
      <c r="FI28" s="13"/>
      <c r="FJ28" s="13"/>
      <c r="FK28" s="13"/>
      <c r="FL28" s="13"/>
      <c r="FM28" s="13"/>
      <c r="FN28" s="13"/>
      <c r="FO28" s="13"/>
      <c r="FP28" s="13"/>
      <c r="FQ28" s="13"/>
      <c r="FR28" s="13"/>
      <c r="FS28" s="13"/>
      <c r="FT28" s="13"/>
      <c r="FU28" s="13"/>
      <c r="FV28" s="13"/>
      <c r="FW28" s="13"/>
      <c r="FX28" s="13"/>
      <c r="FY28" s="13"/>
      <c r="FZ28" s="13"/>
      <c r="GA28" s="13"/>
      <c r="GB28" s="13"/>
      <c r="GC28" s="13"/>
      <c r="GD28" s="13"/>
      <c r="GE28" s="13"/>
      <c r="GF28" s="13"/>
      <c r="GG28" s="13"/>
      <c r="GH28" s="13"/>
      <c r="GI28" s="13"/>
      <c r="GJ28" s="13"/>
      <c r="GK28" s="13"/>
      <c r="GL28" s="13"/>
      <c r="GM28" s="13"/>
      <c r="GN28" s="13"/>
      <c r="GO28" s="13"/>
      <c r="GP28" s="13"/>
      <c r="GQ28" s="13"/>
      <c r="GR28" s="13"/>
      <c r="GS28" s="13"/>
      <c r="GT28" s="13"/>
      <c r="GU28" s="13"/>
      <c r="GV28" s="13"/>
      <c r="GW28" s="13"/>
      <c r="GX28" s="13"/>
      <c r="GY28" s="13"/>
      <c r="GZ28" s="13"/>
      <c r="HA28" s="13"/>
      <c r="HB28" s="13"/>
      <c r="HC28" s="13"/>
      <c r="HD28" s="13"/>
      <c r="HE28" s="13"/>
      <c r="HF28" s="13"/>
      <c r="HG28" s="13"/>
      <c r="HH28" s="13"/>
      <c r="HI28" s="13"/>
      <c r="HJ28" s="13"/>
      <c r="HK28" s="13"/>
      <c r="HL28" s="3"/>
    </row>
    <row r="29" s="1" customFormat="1" ht="26" customHeight="1" spans="1:219">
      <c r="A29" s="14">
        <v>3</v>
      </c>
      <c r="B29" s="20" t="s">
        <v>46</v>
      </c>
      <c r="C29" s="21" t="s">
        <v>45</v>
      </c>
      <c r="D29" s="22">
        <f>85*2*3</f>
        <v>510</v>
      </c>
      <c r="E29" s="11"/>
      <c r="F29" s="18"/>
      <c r="G29" s="24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/>
      <c r="DV29" s="13"/>
      <c r="DW29" s="13"/>
      <c r="DX29" s="13"/>
      <c r="DY29" s="13"/>
      <c r="DZ29" s="13"/>
      <c r="EA29" s="13"/>
      <c r="EB29" s="13"/>
      <c r="EC29" s="13"/>
      <c r="ED29" s="13"/>
      <c r="EE29" s="13"/>
      <c r="EF29" s="13"/>
      <c r="EG29" s="13"/>
      <c r="EH29" s="13"/>
      <c r="EI29" s="13"/>
      <c r="EJ29" s="13"/>
      <c r="EK29" s="13"/>
      <c r="EL29" s="13"/>
      <c r="EM29" s="13"/>
      <c r="EN29" s="13"/>
      <c r="EO29" s="13"/>
      <c r="EP29" s="13"/>
      <c r="EQ29" s="13"/>
      <c r="ER29" s="13"/>
      <c r="ES29" s="13"/>
      <c r="ET29" s="13"/>
      <c r="EU29" s="13"/>
      <c r="EV29" s="13"/>
      <c r="EW29" s="13"/>
      <c r="EX29" s="13"/>
      <c r="EY29" s="13"/>
      <c r="EZ29" s="13"/>
      <c r="FA29" s="13"/>
      <c r="FB29" s="13"/>
      <c r="FC29" s="13"/>
      <c r="FD29" s="13"/>
      <c r="FE29" s="13"/>
      <c r="FF29" s="13"/>
      <c r="FG29" s="13"/>
      <c r="FH29" s="13"/>
      <c r="FI29" s="13"/>
      <c r="FJ29" s="13"/>
      <c r="FK29" s="13"/>
      <c r="FL29" s="13"/>
      <c r="FM29" s="13"/>
      <c r="FN29" s="13"/>
      <c r="FO29" s="13"/>
      <c r="FP29" s="13"/>
      <c r="FQ29" s="13"/>
      <c r="FR29" s="13"/>
      <c r="FS29" s="13"/>
      <c r="FT29" s="13"/>
      <c r="FU29" s="13"/>
      <c r="FV29" s="13"/>
      <c r="FW29" s="13"/>
      <c r="FX29" s="13"/>
      <c r="FY29" s="13"/>
      <c r="FZ29" s="13"/>
      <c r="GA29" s="13"/>
      <c r="GB29" s="13"/>
      <c r="GC29" s="13"/>
      <c r="GD29" s="13"/>
      <c r="GE29" s="13"/>
      <c r="GF29" s="13"/>
      <c r="GG29" s="13"/>
      <c r="GH29" s="13"/>
      <c r="GI29" s="13"/>
      <c r="GJ29" s="13"/>
      <c r="GK29" s="13"/>
      <c r="GL29" s="13"/>
      <c r="GM29" s="13"/>
      <c r="GN29" s="13"/>
      <c r="GO29" s="13"/>
      <c r="GP29" s="13"/>
      <c r="GQ29" s="13"/>
      <c r="GR29" s="13"/>
      <c r="GS29" s="13"/>
      <c r="GT29" s="13"/>
      <c r="GU29" s="13"/>
      <c r="GV29" s="13"/>
      <c r="GW29" s="13"/>
      <c r="GX29" s="13"/>
      <c r="GY29" s="13"/>
      <c r="GZ29" s="13"/>
      <c r="HA29" s="13"/>
      <c r="HB29" s="13"/>
      <c r="HC29" s="13"/>
      <c r="HD29" s="13"/>
      <c r="HE29" s="13"/>
      <c r="HF29" s="13"/>
      <c r="HG29" s="13"/>
      <c r="HH29" s="13"/>
      <c r="HI29" s="13"/>
      <c r="HJ29" s="13"/>
      <c r="HK29" s="3"/>
    </row>
    <row r="30" s="1" customFormat="1" ht="26" customHeight="1" spans="1:219">
      <c r="A30" s="14">
        <v>4</v>
      </c>
      <c r="B30" s="20" t="s">
        <v>47</v>
      </c>
      <c r="C30" s="21" t="s">
        <v>45</v>
      </c>
      <c r="D30" s="22">
        <f>85*2*2</f>
        <v>340</v>
      </c>
      <c r="E30" s="11"/>
      <c r="F30" s="18"/>
      <c r="G30" s="25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3"/>
      <c r="BS30" s="13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3"/>
      <c r="CO30" s="13"/>
      <c r="CP30" s="13"/>
      <c r="CQ30" s="13"/>
      <c r="CR30" s="13"/>
      <c r="CS30" s="13"/>
      <c r="CT30" s="13"/>
      <c r="CU30" s="13"/>
      <c r="CV30" s="13"/>
      <c r="CW30" s="13"/>
      <c r="CX30" s="13"/>
      <c r="CY30" s="13"/>
      <c r="CZ30" s="13"/>
      <c r="DA30" s="13"/>
      <c r="DB30" s="13"/>
      <c r="DC30" s="13"/>
      <c r="DD30" s="13"/>
      <c r="DE30" s="13"/>
      <c r="DF30" s="13"/>
      <c r="DG30" s="13"/>
      <c r="DH30" s="13"/>
      <c r="DI30" s="13"/>
      <c r="DJ30" s="13"/>
      <c r="DK30" s="13"/>
      <c r="DL30" s="13"/>
      <c r="DM30" s="13"/>
      <c r="DN30" s="13"/>
      <c r="DO30" s="13"/>
      <c r="DP30" s="13"/>
      <c r="DQ30" s="13"/>
      <c r="DR30" s="13"/>
      <c r="DS30" s="13"/>
      <c r="DT30" s="13"/>
      <c r="DU30" s="13"/>
      <c r="DV30" s="13"/>
      <c r="DW30" s="13"/>
      <c r="DX30" s="13"/>
      <c r="DY30" s="13"/>
      <c r="DZ30" s="13"/>
      <c r="EA30" s="13"/>
      <c r="EB30" s="13"/>
      <c r="EC30" s="13"/>
      <c r="ED30" s="13"/>
      <c r="EE30" s="13"/>
      <c r="EF30" s="13"/>
      <c r="EG30" s="13"/>
      <c r="EH30" s="13"/>
      <c r="EI30" s="13"/>
      <c r="EJ30" s="13"/>
      <c r="EK30" s="13"/>
      <c r="EL30" s="13"/>
      <c r="EM30" s="13"/>
      <c r="EN30" s="13"/>
      <c r="EO30" s="13"/>
      <c r="EP30" s="13"/>
      <c r="EQ30" s="13"/>
      <c r="ER30" s="13"/>
      <c r="ES30" s="13"/>
      <c r="ET30" s="13"/>
      <c r="EU30" s="13"/>
      <c r="EV30" s="13"/>
      <c r="EW30" s="13"/>
      <c r="EX30" s="13"/>
      <c r="EY30" s="13"/>
      <c r="EZ30" s="13"/>
      <c r="FA30" s="13"/>
      <c r="FB30" s="13"/>
      <c r="FC30" s="13"/>
      <c r="FD30" s="13"/>
      <c r="FE30" s="13"/>
      <c r="FF30" s="13"/>
      <c r="FG30" s="13"/>
      <c r="FH30" s="13"/>
      <c r="FI30" s="13"/>
      <c r="FJ30" s="13"/>
      <c r="FK30" s="13"/>
      <c r="FL30" s="13"/>
      <c r="FM30" s="13"/>
      <c r="FN30" s="13"/>
      <c r="FO30" s="13"/>
      <c r="FP30" s="13"/>
      <c r="FQ30" s="13"/>
      <c r="FR30" s="13"/>
      <c r="FS30" s="13"/>
      <c r="FT30" s="13"/>
      <c r="FU30" s="13"/>
      <c r="FV30" s="13"/>
      <c r="FW30" s="13"/>
      <c r="FX30" s="13"/>
      <c r="FY30" s="13"/>
      <c r="FZ30" s="13"/>
      <c r="GA30" s="13"/>
      <c r="GB30" s="13"/>
      <c r="GC30" s="13"/>
      <c r="GD30" s="13"/>
      <c r="GE30" s="13"/>
      <c r="GF30" s="13"/>
      <c r="GG30" s="13"/>
      <c r="GH30" s="13"/>
      <c r="GI30" s="13"/>
      <c r="GJ30" s="13"/>
      <c r="GK30" s="13"/>
      <c r="GL30" s="13"/>
      <c r="GM30" s="13"/>
      <c r="GN30" s="13"/>
      <c r="GO30" s="13"/>
      <c r="GP30" s="13"/>
      <c r="GQ30" s="13"/>
      <c r="GR30" s="13"/>
      <c r="GS30" s="13"/>
      <c r="GT30" s="13"/>
      <c r="GU30" s="13"/>
      <c r="GV30" s="13"/>
      <c r="GW30" s="13"/>
      <c r="GX30" s="13"/>
      <c r="GY30" s="13"/>
      <c r="GZ30" s="13"/>
      <c r="HA30" s="13"/>
      <c r="HB30" s="13"/>
      <c r="HC30" s="13"/>
      <c r="HD30" s="13"/>
      <c r="HE30" s="13"/>
      <c r="HF30" s="13"/>
      <c r="HG30" s="13"/>
      <c r="HH30" s="13"/>
      <c r="HI30" s="13"/>
      <c r="HJ30" s="13"/>
      <c r="HK30" s="3"/>
    </row>
    <row r="31" s="1" customFormat="1" ht="26" customHeight="1" spans="1:7">
      <c r="A31" s="14">
        <v>5</v>
      </c>
      <c r="B31" s="20" t="s">
        <v>48</v>
      </c>
      <c r="C31" s="21" t="s">
        <v>45</v>
      </c>
      <c r="D31" s="22">
        <f>85*2*2</f>
        <v>340</v>
      </c>
      <c r="E31" s="11"/>
      <c r="F31" s="26"/>
      <c r="G31" s="24"/>
    </row>
    <row r="32" s="1" customFormat="1" ht="26" customHeight="1" spans="1:7">
      <c r="A32" s="11">
        <v>6</v>
      </c>
      <c r="B32" s="11" t="s">
        <v>49</v>
      </c>
      <c r="C32" s="11" t="s">
        <v>45</v>
      </c>
      <c r="D32" s="11">
        <v>340</v>
      </c>
      <c r="E32" s="11"/>
      <c r="F32" s="18"/>
      <c r="G32" s="7"/>
    </row>
    <row r="33" s="1" customFormat="1" ht="26" customHeight="1" spans="1:7">
      <c r="A33" s="7" t="s">
        <v>59</v>
      </c>
      <c r="B33" s="7" t="s">
        <v>60</v>
      </c>
      <c r="C33" s="7"/>
      <c r="D33" s="7"/>
      <c r="E33" s="7"/>
      <c r="F33" s="12"/>
      <c r="G33" s="7" t="s">
        <v>61</v>
      </c>
    </row>
    <row r="34" s="1" customFormat="1" ht="38" customHeight="1" spans="1:7">
      <c r="A34" s="14">
        <v>1</v>
      </c>
      <c r="B34" s="14" t="s">
        <v>41</v>
      </c>
      <c r="C34" s="15" t="s">
        <v>42</v>
      </c>
      <c r="D34" s="16">
        <f>4464*1.5*3+177*(1.3+4.5)</f>
        <v>21114.6</v>
      </c>
      <c r="E34" s="17"/>
      <c r="F34" s="18"/>
      <c r="G34" s="19" t="s">
        <v>43</v>
      </c>
    </row>
    <row r="35" s="1" customFormat="1" ht="26" customHeight="1" spans="1:7">
      <c r="A35" s="14">
        <v>2</v>
      </c>
      <c r="B35" s="20" t="s">
        <v>44</v>
      </c>
      <c r="C35" s="21" t="s">
        <v>45</v>
      </c>
      <c r="D35" s="22">
        <f>177</f>
        <v>177</v>
      </c>
      <c r="E35" s="11"/>
      <c r="F35" s="18"/>
      <c r="G35" s="19"/>
    </row>
    <row r="36" s="1" customFormat="1" ht="26" customHeight="1" spans="1:7">
      <c r="A36" s="14">
        <v>3</v>
      </c>
      <c r="B36" s="20" t="s">
        <v>46</v>
      </c>
      <c r="C36" s="21" t="s">
        <v>45</v>
      </c>
      <c r="D36" s="22">
        <f>177*3</f>
        <v>531</v>
      </c>
      <c r="E36" s="11"/>
      <c r="F36" s="18"/>
      <c r="G36" s="24"/>
    </row>
    <row r="37" s="1" customFormat="1" ht="26" customHeight="1" spans="1:7">
      <c r="A37" s="14">
        <v>4</v>
      </c>
      <c r="B37" s="20" t="s">
        <v>47</v>
      </c>
      <c r="C37" s="21" t="s">
        <v>45</v>
      </c>
      <c r="D37" s="22">
        <f>177*2</f>
        <v>354</v>
      </c>
      <c r="E37" s="11"/>
      <c r="F37" s="18"/>
      <c r="G37" s="25"/>
    </row>
    <row r="38" s="1" customFormat="1" ht="26" customHeight="1" spans="1:7">
      <c r="A38" s="14">
        <v>5</v>
      </c>
      <c r="B38" s="20" t="s">
        <v>48</v>
      </c>
      <c r="C38" s="21" t="s">
        <v>45</v>
      </c>
      <c r="D38" s="22">
        <f>177*2</f>
        <v>354</v>
      </c>
      <c r="E38" s="11"/>
      <c r="F38" s="26"/>
      <c r="G38" s="24"/>
    </row>
    <row r="39" s="1" customFormat="1" ht="26" customHeight="1" spans="1:7">
      <c r="A39" s="11">
        <v>6</v>
      </c>
      <c r="B39" s="11" t="s">
        <v>49</v>
      </c>
      <c r="C39" s="11" t="s">
        <v>45</v>
      </c>
      <c r="D39" s="11">
        <v>354</v>
      </c>
      <c r="E39" s="11"/>
      <c r="F39" s="18"/>
      <c r="G39" s="7"/>
    </row>
    <row r="40" s="1" customFormat="1" ht="26" customHeight="1" spans="1:7">
      <c r="A40" s="7" t="s">
        <v>62</v>
      </c>
      <c r="B40" s="7" t="s">
        <v>63</v>
      </c>
      <c r="C40" s="7"/>
      <c r="D40" s="7"/>
      <c r="E40" s="7"/>
      <c r="F40" s="12"/>
      <c r="G40" s="7" t="s">
        <v>64</v>
      </c>
    </row>
    <row r="41" s="1" customFormat="1" ht="29" customHeight="1" spans="1:7">
      <c r="A41" s="14">
        <v>1</v>
      </c>
      <c r="B41" s="14" t="s">
        <v>41</v>
      </c>
      <c r="C41" s="15" t="s">
        <v>42</v>
      </c>
      <c r="D41" s="16">
        <f>1280*1.5*3+(39+20)*(1+4.5)</f>
        <v>6084.5</v>
      </c>
      <c r="E41" s="17"/>
      <c r="F41" s="18"/>
      <c r="G41" s="19" t="s">
        <v>43</v>
      </c>
    </row>
    <row r="42" s="1" customFormat="1" ht="26" customHeight="1" spans="1:7">
      <c r="A42" s="14">
        <v>2</v>
      </c>
      <c r="B42" s="20" t="s">
        <v>44</v>
      </c>
      <c r="C42" s="21" t="s">
        <v>45</v>
      </c>
      <c r="D42" s="22">
        <f>39+20</f>
        <v>59</v>
      </c>
      <c r="E42" s="11"/>
      <c r="F42" s="18"/>
      <c r="G42" s="19"/>
    </row>
    <row r="43" s="1" customFormat="1" ht="26" customHeight="1" spans="1:7">
      <c r="A43" s="14">
        <v>3</v>
      </c>
      <c r="B43" s="20" t="s">
        <v>46</v>
      </c>
      <c r="C43" s="21" t="s">
        <v>45</v>
      </c>
      <c r="D43" s="22">
        <f>59*3</f>
        <v>177</v>
      </c>
      <c r="E43" s="11"/>
      <c r="F43" s="18"/>
      <c r="G43" s="24"/>
    </row>
    <row r="44" s="1" customFormat="1" ht="26" customHeight="1" spans="1:7">
      <c r="A44" s="14">
        <v>4</v>
      </c>
      <c r="B44" s="20" t="s">
        <v>47</v>
      </c>
      <c r="C44" s="21" t="s">
        <v>45</v>
      </c>
      <c r="D44" s="22">
        <f>59*2</f>
        <v>118</v>
      </c>
      <c r="E44" s="11"/>
      <c r="F44" s="18"/>
      <c r="G44" s="25"/>
    </row>
    <row r="45" s="1" customFormat="1" ht="26" customHeight="1" spans="1:7">
      <c r="A45" s="14">
        <v>5</v>
      </c>
      <c r="B45" s="20" t="s">
        <v>48</v>
      </c>
      <c r="C45" s="21" t="s">
        <v>45</v>
      </c>
      <c r="D45" s="22">
        <f>59*2</f>
        <v>118</v>
      </c>
      <c r="E45" s="11"/>
      <c r="F45" s="26"/>
      <c r="G45" s="24"/>
    </row>
    <row r="46" s="1" customFormat="1" ht="29" customHeight="1" spans="1:7">
      <c r="A46" s="11">
        <v>6</v>
      </c>
      <c r="B46" s="11" t="s">
        <v>49</v>
      </c>
      <c r="C46" s="11" t="s">
        <v>45</v>
      </c>
      <c r="D46" s="11">
        <v>118</v>
      </c>
      <c r="E46" s="11"/>
      <c r="F46" s="18"/>
      <c r="G46" s="7"/>
    </row>
    <row r="47" s="1" customFormat="1" ht="29" customHeight="1" spans="1:7">
      <c r="A47" s="7" t="s">
        <v>65</v>
      </c>
      <c r="B47" s="7" t="s">
        <v>66</v>
      </c>
      <c r="C47" s="7"/>
      <c r="D47" s="7"/>
      <c r="E47" s="7"/>
      <c r="F47" s="12"/>
      <c r="G47" s="7" t="s">
        <v>67</v>
      </c>
    </row>
    <row r="48" s="1" customFormat="1" ht="33" customHeight="1" spans="1:7">
      <c r="A48" s="14">
        <v>1</v>
      </c>
      <c r="B48" s="14" t="s">
        <v>41</v>
      </c>
      <c r="C48" s="15" t="s">
        <v>42</v>
      </c>
      <c r="D48" s="16">
        <f>470*1.5*3+15*(1.3+4.5)</f>
        <v>2202</v>
      </c>
      <c r="E48" s="17"/>
      <c r="F48" s="18"/>
      <c r="G48" s="19" t="s">
        <v>43</v>
      </c>
    </row>
    <row r="49" s="1" customFormat="1" ht="26" customHeight="1" spans="1:7">
      <c r="A49" s="14">
        <v>2</v>
      </c>
      <c r="B49" s="20" t="s">
        <v>44</v>
      </c>
      <c r="C49" s="21" t="s">
        <v>45</v>
      </c>
      <c r="D49" s="22">
        <v>15</v>
      </c>
      <c r="E49" s="11"/>
      <c r="F49" s="18"/>
      <c r="G49" s="19"/>
    </row>
    <row r="50" s="1" customFormat="1" ht="26" customHeight="1" spans="1:7">
      <c r="A50" s="14">
        <v>3</v>
      </c>
      <c r="B50" s="20" t="s">
        <v>46</v>
      </c>
      <c r="C50" s="21" t="s">
        <v>45</v>
      </c>
      <c r="D50" s="22">
        <v>45</v>
      </c>
      <c r="E50" s="11"/>
      <c r="F50" s="18"/>
      <c r="G50" s="24"/>
    </row>
    <row r="51" s="1" customFormat="1" ht="26" customHeight="1" spans="1:7">
      <c r="A51" s="14">
        <v>4</v>
      </c>
      <c r="B51" s="20" t="s">
        <v>47</v>
      </c>
      <c r="C51" s="21" t="s">
        <v>45</v>
      </c>
      <c r="D51" s="22">
        <v>30</v>
      </c>
      <c r="E51" s="11"/>
      <c r="F51" s="18"/>
      <c r="G51" s="25"/>
    </row>
    <row r="52" s="1" customFormat="1" ht="26" customHeight="1" spans="1:7">
      <c r="A52" s="14">
        <v>5</v>
      </c>
      <c r="B52" s="20" t="s">
        <v>48</v>
      </c>
      <c r="C52" s="21" t="s">
        <v>45</v>
      </c>
      <c r="D52" s="22">
        <v>30</v>
      </c>
      <c r="E52" s="11"/>
      <c r="F52" s="26"/>
      <c r="G52" s="24"/>
    </row>
    <row r="53" s="1" customFormat="1" ht="29" customHeight="1" spans="1:7">
      <c r="A53" s="11">
        <v>6</v>
      </c>
      <c r="B53" s="11" t="s">
        <v>49</v>
      </c>
      <c r="C53" s="11" t="s">
        <v>45</v>
      </c>
      <c r="D53" s="11">
        <v>30</v>
      </c>
      <c r="E53" s="11"/>
      <c r="F53" s="18"/>
      <c r="G53" s="7"/>
    </row>
    <row r="54" s="1" customFormat="1" ht="29" customHeight="1" spans="1:7">
      <c r="A54" s="7" t="s">
        <v>68</v>
      </c>
      <c r="B54" s="7" t="s">
        <v>69</v>
      </c>
      <c r="C54" s="7"/>
      <c r="D54" s="7"/>
      <c r="E54" s="7"/>
      <c r="F54" s="12"/>
      <c r="G54" s="7" t="s">
        <v>70</v>
      </c>
    </row>
    <row r="55" s="1" customFormat="1" ht="31" customHeight="1" spans="1:7">
      <c r="A55" s="14">
        <v>1</v>
      </c>
      <c r="B55" s="14" t="s">
        <v>41</v>
      </c>
      <c r="C55" s="15" t="s">
        <v>42</v>
      </c>
      <c r="D55" s="16">
        <f>(850+750+820+200)*1.5*3+80*(1.3+4.5)</f>
        <v>12254</v>
      </c>
      <c r="E55" s="17"/>
      <c r="F55" s="18"/>
      <c r="G55" s="19" t="s">
        <v>43</v>
      </c>
    </row>
    <row r="56" s="1" customFormat="1" ht="26" customHeight="1" spans="1:7">
      <c r="A56" s="14">
        <v>2</v>
      </c>
      <c r="B56" s="20" t="s">
        <v>44</v>
      </c>
      <c r="C56" s="21" t="s">
        <v>45</v>
      </c>
      <c r="D56" s="22">
        <v>80</v>
      </c>
      <c r="E56" s="11"/>
      <c r="F56" s="18"/>
      <c r="G56" s="19"/>
    </row>
    <row r="57" s="1" customFormat="1" ht="26" customHeight="1" spans="1:7">
      <c r="A57" s="14">
        <v>3</v>
      </c>
      <c r="B57" s="20" t="s">
        <v>46</v>
      </c>
      <c r="C57" s="21" t="s">
        <v>45</v>
      </c>
      <c r="D57" s="22">
        <f>80*3</f>
        <v>240</v>
      </c>
      <c r="E57" s="11"/>
      <c r="F57" s="18"/>
      <c r="G57" s="24"/>
    </row>
    <row r="58" s="1" customFormat="1" ht="26" customHeight="1" spans="1:7">
      <c r="A58" s="14">
        <v>4</v>
      </c>
      <c r="B58" s="20" t="s">
        <v>47</v>
      </c>
      <c r="C58" s="21" t="s">
        <v>45</v>
      </c>
      <c r="D58" s="22">
        <f>80*2</f>
        <v>160</v>
      </c>
      <c r="E58" s="11"/>
      <c r="F58" s="18"/>
      <c r="G58" s="25"/>
    </row>
    <row r="59" s="1" customFormat="1" ht="26" customHeight="1" spans="1:7">
      <c r="A59" s="14">
        <v>5</v>
      </c>
      <c r="B59" s="20" t="s">
        <v>48</v>
      </c>
      <c r="C59" s="21" t="s">
        <v>45</v>
      </c>
      <c r="D59" s="22">
        <f>80*2</f>
        <v>160</v>
      </c>
      <c r="E59" s="11"/>
      <c r="F59" s="26"/>
      <c r="G59" s="24"/>
    </row>
    <row r="60" s="1" customFormat="1" ht="30" customHeight="1" spans="1:7">
      <c r="A60" s="11">
        <v>6</v>
      </c>
      <c r="B60" s="11" t="s">
        <v>49</v>
      </c>
      <c r="C60" s="11" t="s">
        <v>45</v>
      </c>
      <c r="D60" s="11">
        <v>160</v>
      </c>
      <c r="E60" s="11"/>
      <c r="F60" s="18"/>
      <c r="G60" s="7"/>
    </row>
    <row r="61" s="1" customFormat="1" ht="30" customHeight="1" spans="1:7">
      <c r="A61" s="10" t="s">
        <v>71</v>
      </c>
      <c r="B61" s="10" t="s">
        <v>72</v>
      </c>
      <c r="C61" s="10"/>
      <c r="D61" s="10"/>
      <c r="E61" s="10"/>
      <c r="F61" s="29"/>
      <c r="G61" s="10"/>
    </row>
    <row r="62" ht="29" customHeight="1" spans="1:7">
      <c r="A62" s="30">
        <v>1</v>
      </c>
      <c r="B62" s="31" t="s">
        <v>73</v>
      </c>
      <c r="C62" s="32" t="s">
        <v>42</v>
      </c>
      <c r="D62" s="32">
        <f>252+266+254+216+138+160+60</f>
        <v>1346</v>
      </c>
      <c r="E62" s="33"/>
      <c r="F62" s="34"/>
      <c r="G62" s="35" t="s">
        <v>74</v>
      </c>
    </row>
    <row r="63" ht="31" customHeight="1" spans="1:7">
      <c r="A63" s="30">
        <v>2</v>
      </c>
      <c r="B63" s="31" t="s">
        <v>75</v>
      </c>
      <c r="C63" s="32" t="s">
        <v>42</v>
      </c>
      <c r="D63" s="32">
        <v>35</v>
      </c>
      <c r="E63" s="33"/>
      <c r="F63" s="34"/>
      <c r="G63" s="35" t="s">
        <v>74</v>
      </c>
    </row>
    <row r="64" ht="26" customHeight="1" spans="1:7">
      <c r="A64" s="30">
        <v>3</v>
      </c>
      <c r="B64" s="31" t="s">
        <v>76</v>
      </c>
      <c r="C64" s="32" t="s">
        <v>45</v>
      </c>
      <c r="D64" s="32">
        <v>3</v>
      </c>
      <c r="E64" s="33"/>
      <c r="F64" s="34"/>
      <c r="G64" s="35" t="s">
        <v>74</v>
      </c>
    </row>
    <row r="65" ht="26" customHeight="1" spans="1:7">
      <c r="A65" s="36">
        <v>4</v>
      </c>
      <c r="B65" s="37" t="s">
        <v>77</v>
      </c>
      <c r="C65" s="38" t="s">
        <v>45</v>
      </c>
      <c r="D65" s="38">
        <v>8</v>
      </c>
      <c r="E65" s="39"/>
      <c r="F65" s="40"/>
      <c r="G65" s="19" t="s">
        <v>74</v>
      </c>
    </row>
    <row r="66" ht="26" customHeight="1" spans="1:7">
      <c r="A66" s="36">
        <v>5</v>
      </c>
      <c r="B66" s="37" t="s">
        <v>78</v>
      </c>
      <c r="C66" s="38" t="s">
        <v>45</v>
      </c>
      <c r="D66" s="38">
        <v>7</v>
      </c>
      <c r="E66" s="39"/>
      <c r="F66" s="40"/>
      <c r="G66" s="19" t="s">
        <v>74</v>
      </c>
    </row>
    <row r="67" ht="26" customHeight="1" spans="1:7">
      <c r="A67" s="36">
        <v>6</v>
      </c>
      <c r="B67" s="37" t="s">
        <v>79</v>
      </c>
      <c r="C67" s="38" t="s">
        <v>45</v>
      </c>
      <c r="D67" s="38">
        <v>8</v>
      </c>
      <c r="E67" s="39"/>
      <c r="F67" s="40"/>
      <c r="G67" s="19" t="s">
        <v>74</v>
      </c>
    </row>
    <row r="68" ht="27" customHeight="1" spans="1:7">
      <c r="A68" s="36">
        <v>7</v>
      </c>
      <c r="B68" s="37" t="s">
        <v>80</v>
      </c>
      <c r="C68" s="38" t="s">
        <v>45</v>
      </c>
      <c r="D68" s="38">
        <v>16</v>
      </c>
      <c r="E68" s="39"/>
      <c r="F68" s="40"/>
      <c r="G68" s="19" t="s">
        <v>74</v>
      </c>
    </row>
    <row r="69" ht="30" customHeight="1" spans="1:7">
      <c r="A69" s="36">
        <v>8</v>
      </c>
      <c r="B69" s="41" t="s">
        <v>81</v>
      </c>
      <c r="C69" s="41" t="s">
        <v>45</v>
      </c>
      <c r="D69" s="38">
        <v>8</v>
      </c>
      <c r="E69" s="39"/>
      <c r="F69" s="40"/>
      <c r="G69" s="19" t="s">
        <v>74</v>
      </c>
    </row>
    <row r="70" ht="26" customHeight="1" spans="1:7">
      <c r="A70" s="36">
        <v>9</v>
      </c>
      <c r="B70" s="37" t="s">
        <v>82</v>
      </c>
      <c r="C70" s="38" t="s">
        <v>83</v>
      </c>
      <c r="D70" s="38">
        <v>1</v>
      </c>
      <c r="E70" s="42"/>
      <c r="F70" s="40"/>
      <c r="G70" s="43"/>
    </row>
    <row r="71" ht="26" customHeight="1" spans="1:7">
      <c r="A71" s="36">
        <v>10</v>
      </c>
      <c r="B71" s="37" t="s">
        <v>84</v>
      </c>
      <c r="C71" s="38" t="s">
        <v>83</v>
      </c>
      <c r="D71" s="38">
        <v>6</v>
      </c>
      <c r="E71" s="39"/>
      <c r="F71" s="40"/>
      <c r="G71" s="43"/>
    </row>
    <row r="72" ht="26" customHeight="1" spans="1:7">
      <c r="A72" s="36">
        <v>11</v>
      </c>
      <c r="B72" s="37" t="s">
        <v>85</v>
      </c>
      <c r="C72" s="41" t="s">
        <v>83</v>
      </c>
      <c r="D72" s="38">
        <v>1</v>
      </c>
      <c r="E72" s="42"/>
      <c r="F72" s="40"/>
      <c r="G72" s="44"/>
    </row>
    <row r="73" ht="26" customHeight="1" spans="1:7">
      <c r="A73" s="36">
        <v>12</v>
      </c>
      <c r="B73" s="37" t="s">
        <v>86</v>
      </c>
      <c r="C73" s="45" t="s">
        <v>45</v>
      </c>
      <c r="D73" s="38">
        <v>1</v>
      </c>
      <c r="E73" s="46"/>
      <c r="F73" s="47"/>
      <c r="G73" s="43"/>
    </row>
    <row r="74" ht="25" customHeight="1" spans="1:7">
      <c r="A74" s="30">
        <v>13</v>
      </c>
      <c r="B74" s="31" t="s">
        <v>87</v>
      </c>
      <c r="C74" s="48" t="s">
        <v>45</v>
      </c>
      <c r="D74" s="32">
        <v>6</v>
      </c>
      <c r="E74" s="49"/>
      <c r="F74" s="50"/>
      <c r="G74" s="51"/>
    </row>
    <row r="75" ht="26" customHeight="1" spans="1:7">
      <c r="A75" s="30">
        <v>14</v>
      </c>
      <c r="B75" s="52" t="s">
        <v>88</v>
      </c>
      <c r="C75" s="32" t="s">
        <v>45</v>
      </c>
      <c r="D75" s="32">
        <v>2</v>
      </c>
      <c r="E75" s="33"/>
      <c r="F75" s="34"/>
      <c r="G75" s="51"/>
    </row>
    <row r="76" ht="33" customHeight="1" spans="1:7">
      <c r="A76" s="36">
        <v>15</v>
      </c>
      <c r="B76" s="53" t="s">
        <v>89</v>
      </c>
      <c r="C76" s="38" t="s">
        <v>90</v>
      </c>
      <c r="D76" s="38">
        <v>4</v>
      </c>
      <c r="E76" s="39"/>
      <c r="F76" s="40"/>
      <c r="G76" s="54" t="s">
        <v>91</v>
      </c>
    </row>
    <row r="77" ht="26" customHeight="1" spans="1:7">
      <c r="A77" s="36">
        <v>16</v>
      </c>
      <c r="B77" s="53" t="s">
        <v>92</v>
      </c>
      <c r="C77" s="38" t="s">
        <v>90</v>
      </c>
      <c r="D77" s="38">
        <f>D62+D63</f>
        <v>1381</v>
      </c>
      <c r="E77" s="39"/>
      <c r="F77" s="40"/>
      <c r="G77" s="43"/>
    </row>
    <row r="78" ht="26" customHeight="1" spans="1:7">
      <c r="A78" s="10" t="s">
        <v>93</v>
      </c>
      <c r="B78" s="10" t="s">
        <v>94</v>
      </c>
      <c r="C78" s="10"/>
      <c r="D78" s="10"/>
      <c r="E78" s="10"/>
      <c r="F78" s="10"/>
      <c r="G78" s="10"/>
    </row>
    <row r="79" ht="26" customHeight="1" spans="1:7">
      <c r="A79" s="37">
        <v>1</v>
      </c>
      <c r="B79" s="55" t="s">
        <v>95</v>
      </c>
      <c r="C79" s="55" t="s">
        <v>96</v>
      </c>
      <c r="D79" s="55">
        <f>7*6</f>
        <v>42</v>
      </c>
      <c r="E79" s="56"/>
      <c r="F79" s="57"/>
      <c r="G79" s="58" t="s">
        <v>97</v>
      </c>
    </row>
    <row r="80" ht="26" customHeight="1" spans="1:7">
      <c r="A80" s="37">
        <v>2</v>
      </c>
      <c r="B80" s="55" t="s">
        <v>98</v>
      </c>
      <c r="C80" s="55" t="s">
        <v>96</v>
      </c>
      <c r="D80" s="55">
        <f>3.75*6*2</f>
        <v>45</v>
      </c>
      <c r="E80" s="56"/>
      <c r="F80" s="57"/>
      <c r="G80" s="59" t="s">
        <v>99</v>
      </c>
    </row>
    <row r="81" ht="26" customHeight="1" spans="1:7">
      <c r="A81" s="37">
        <v>3</v>
      </c>
      <c r="B81" s="55" t="s">
        <v>100</v>
      </c>
      <c r="C81" s="55" t="s">
        <v>96</v>
      </c>
      <c r="D81" s="55">
        <f>(5+6)*2*4+5*0.8/2*2</f>
        <v>92</v>
      </c>
      <c r="E81" s="56"/>
      <c r="F81" s="57"/>
      <c r="G81" s="58" t="s">
        <v>101</v>
      </c>
    </row>
    <row r="82" ht="26" customHeight="1" spans="1:7">
      <c r="A82" s="37">
        <v>4</v>
      </c>
      <c r="B82" s="55" t="s">
        <v>102</v>
      </c>
      <c r="C82" s="55" t="s">
        <v>96</v>
      </c>
      <c r="D82" s="55">
        <f>1.2*1.4*2</f>
        <v>3.36</v>
      </c>
      <c r="E82" s="56"/>
      <c r="F82" s="57"/>
      <c r="G82" s="59" t="s">
        <v>103</v>
      </c>
    </row>
    <row r="83" ht="26" customHeight="1" spans="1:7">
      <c r="A83" s="37">
        <v>5</v>
      </c>
      <c r="B83" s="55" t="s">
        <v>104</v>
      </c>
      <c r="C83" s="55" t="s">
        <v>96</v>
      </c>
      <c r="D83" s="55">
        <f>1.2*1.4*2</f>
        <v>3.36</v>
      </c>
      <c r="E83" s="56"/>
      <c r="F83" s="57"/>
      <c r="G83" s="59" t="s">
        <v>103</v>
      </c>
    </row>
    <row r="84" ht="26" customHeight="1" spans="1:7">
      <c r="A84" s="37">
        <v>6</v>
      </c>
      <c r="B84" s="37" t="s">
        <v>105</v>
      </c>
      <c r="C84" s="55" t="s">
        <v>106</v>
      </c>
      <c r="D84" s="55">
        <f>2*4</f>
        <v>8</v>
      </c>
      <c r="E84" s="56"/>
      <c r="F84" s="57"/>
      <c r="G84" s="60"/>
    </row>
    <row r="85" ht="46" customHeight="1" spans="1:7">
      <c r="A85" s="37">
        <v>7</v>
      </c>
      <c r="B85" s="11" t="s">
        <v>107</v>
      </c>
      <c r="C85" s="11" t="s">
        <v>108</v>
      </c>
      <c r="D85" s="11">
        <v>1</v>
      </c>
      <c r="E85" s="61"/>
      <c r="F85" s="61"/>
      <c r="G85" s="62" t="s">
        <v>109</v>
      </c>
    </row>
    <row r="86" ht="26" customHeight="1" spans="1:7">
      <c r="A86" s="31">
        <v>8</v>
      </c>
      <c r="B86" s="31" t="s">
        <v>110</v>
      </c>
      <c r="C86" s="63" t="s">
        <v>90</v>
      </c>
      <c r="D86" s="64">
        <v>200</v>
      </c>
      <c r="E86" s="64"/>
      <c r="F86" s="65"/>
      <c r="G86" s="66"/>
    </row>
    <row r="87" ht="26" customHeight="1" spans="1:7">
      <c r="A87" s="37">
        <v>9</v>
      </c>
      <c r="B87" s="37" t="s">
        <v>111</v>
      </c>
      <c r="C87" s="37" t="s">
        <v>112</v>
      </c>
      <c r="D87" s="56">
        <v>2</v>
      </c>
      <c r="E87" s="56"/>
      <c r="F87" s="57"/>
      <c r="G87" s="59" t="s">
        <v>113</v>
      </c>
    </row>
    <row r="88" ht="26" customHeight="1" spans="1:7">
      <c r="A88" s="10" t="s">
        <v>114</v>
      </c>
      <c r="B88" s="10" t="s">
        <v>115</v>
      </c>
      <c r="C88" s="10"/>
      <c r="D88" s="10"/>
      <c r="E88" s="10"/>
      <c r="F88" s="10"/>
      <c r="G88" s="10"/>
    </row>
    <row r="89" ht="37" customHeight="1" spans="1:7">
      <c r="A89" s="31">
        <v>1</v>
      </c>
      <c r="B89" s="31" t="s">
        <v>116</v>
      </c>
      <c r="C89" s="63" t="s">
        <v>83</v>
      </c>
      <c r="D89" s="63">
        <v>2</v>
      </c>
      <c r="E89" s="67"/>
      <c r="F89" s="65"/>
      <c r="G89" s="68" t="s">
        <v>117</v>
      </c>
    </row>
    <row r="90" ht="37" customHeight="1" spans="1:7">
      <c r="A90" s="31">
        <v>2</v>
      </c>
      <c r="B90" s="31" t="s">
        <v>118</v>
      </c>
      <c r="C90" s="63" t="s">
        <v>83</v>
      </c>
      <c r="D90" s="63">
        <v>2</v>
      </c>
      <c r="E90" s="64"/>
      <c r="F90" s="65"/>
      <c r="G90" s="68" t="s">
        <v>119</v>
      </c>
    </row>
    <row r="91" ht="36" customHeight="1" spans="1:7">
      <c r="A91" s="37">
        <v>3</v>
      </c>
      <c r="B91" s="55" t="s">
        <v>120</v>
      </c>
      <c r="C91" s="55" t="s">
        <v>121</v>
      </c>
      <c r="D91" s="55">
        <f>10.5*10.5*2*0.8</f>
        <v>176.4</v>
      </c>
      <c r="E91" s="56"/>
      <c r="F91" s="57"/>
      <c r="G91" s="59" t="s">
        <v>122</v>
      </c>
    </row>
    <row r="92" ht="36" customHeight="1" spans="1:7">
      <c r="A92" s="37">
        <v>4</v>
      </c>
      <c r="B92" s="37" t="s">
        <v>123</v>
      </c>
      <c r="C92" s="55" t="s">
        <v>121</v>
      </c>
      <c r="D92" s="55">
        <f>(3.14*5*5*0.8*2)*1.1</f>
        <v>138.16</v>
      </c>
      <c r="E92" s="56"/>
      <c r="F92" s="57"/>
      <c r="G92" s="59"/>
    </row>
    <row r="93" ht="35" customHeight="1" spans="1:7">
      <c r="A93" s="37">
        <v>5</v>
      </c>
      <c r="B93" s="43" t="s">
        <v>124</v>
      </c>
      <c r="C93" s="43" t="s">
        <v>125</v>
      </c>
      <c r="D93" s="69">
        <v>2</v>
      </c>
      <c r="E93" s="69"/>
      <c r="F93" s="57"/>
      <c r="G93" s="43"/>
    </row>
    <row r="94" ht="31" customHeight="1" spans="1:7">
      <c r="A94" s="70" t="s">
        <v>126</v>
      </c>
      <c r="B94" s="70" t="s">
        <v>127</v>
      </c>
      <c r="C94" s="70"/>
      <c r="D94" s="70"/>
      <c r="E94" s="70"/>
      <c r="F94" s="71"/>
      <c r="G94" s="70"/>
    </row>
    <row r="95" customHeight="1" spans="1:7">
      <c r="A95" s="72"/>
      <c r="B95" s="72"/>
      <c r="C95" s="72"/>
      <c r="D95" s="72"/>
      <c r="E95" s="72"/>
      <c r="F95" s="73"/>
      <c r="G95" s="73"/>
    </row>
    <row r="96" ht="34" customHeight="1" spans="1:7">
      <c r="A96" s="72"/>
      <c r="B96" s="74" t="s">
        <v>128</v>
      </c>
      <c r="C96" s="74"/>
      <c r="D96" s="74"/>
      <c r="E96" s="74"/>
      <c r="F96" s="74"/>
      <c r="G96" s="73"/>
    </row>
    <row r="97" ht="30" customHeight="1" spans="1:7">
      <c r="A97" s="73"/>
      <c r="B97" s="73"/>
      <c r="C97" s="73"/>
      <c r="D97" s="73"/>
      <c r="E97" s="73" t="s">
        <v>8</v>
      </c>
      <c r="F97" s="73"/>
      <c r="G97" s="73"/>
    </row>
    <row r="98" ht="36" customHeight="1" spans="1:7">
      <c r="A98" s="73"/>
      <c r="B98" s="75"/>
      <c r="C98" s="73"/>
      <c r="D98" s="76">
        <v>45813</v>
      </c>
      <c r="E98" s="76"/>
      <c r="F98" s="76"/>
      <c r="G98" s="73"/>
    </row>
  </sheetData>
  <mergeCells count="4">
    <mergeCell ref="A1:G1"/>
    <mergeCell ref="A95:E95"/>
    <mergeCell ref="B96:F96"/>
    <mergeCell ref="D98:F98"/>
  </mergeCells>
  <dataValidations count="1">
    <dataValidation type="list" allowBlank="1" sqref="C69 C72">
      <formula1>form83496f1609d540d59bd5788498c682bf</formula1>
    </dataValidation>
  </dataValidations>
  <pageMargins left="0.751388888888889" right="0.590277777777778" top="1" bottom="0.88125" header="0.5" footer="0.5"/>
  <pageSetup paperSize="9" scale="85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封-1 招标工程量清单</vt:lpstr>
      <vt:lpstr>扉-1 招标工程量清单</vt:lpstr>
      <vt:lpstr>工程量清单计价表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</dc:creator>
  <cp:lastModifiedBy>Administrator</cp:lastModifiedBy>
  <dcterms:created xsi:type="dcterms:W3CDTF">2020-03-01T11:42:00Z</dcterms:created>
  <dcterms:modified xsi:type="dcterms:W3CDTF">2025-06-06T02:57:46Z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5B28FE9E3289488499F74F15624BF911_13</vt:lpwstr>
  </property>
</Properties>
</file>